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upipvfapa021\groups\AMCC\판매실적\2015\월별판매실적 TABLE\"/>
    </mc:Choice>
  </mc:AlternateContent>
  <bookViews>
    <workbookView xWindow="0" yWindow="0" windowWidth="24000" windowHeight="9360"/>
  </bookViews>
  <sheets>
    <sheet name="8월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  <c r="H46" i="1"/>
  <c r="G46" i="1"/>
  <c r="F40" i="1"/>
  <c r="F41" i="1" s="1"/>
  <c r="D40" i="1"/>
  <c r="D41" i="1" s="1"/>
  <c r="F37" i="1"/>
  <c r="E37" i="1"/>
  <c r="E41" i="1" s="1"/>
  <c r="D37" i="1"/>
  <c r="G37" i="1" s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M33" i="1"/>
  <c r="O33" i="1" s="1"/>
  <c r="H33" i="1"/>
  <c r="G33" i="1"/>
  <c r="M32" i="1"/>
  <c r="O32" i="1" s="1"/>
  <c r="H32" i="1"/>
  <c r="G32" i="1"/>
  <c r="F28" i="1"/>
  <c r="E28" i="1"/>
  <c r="D28" i="1"/>
  <c r="M27" i="1"/>
  <c r="O27" i="1" s="1"/>
  <c r="H27" i="1"/>
  <c r="G27" i="1"/>
  <c r="M26" i="1"/>
  <c r="O26" i="1" s="1"/>
  <c r="H26" i="1"/>
  <c r="G26" i="1"/>
  <c r="G25" i="1"/>
  <c r="F25" i="1"/>
  <c r="E25" i="1"/>
  <c r="D25" i="1"/>
  <c r="M24" i="1"/>
  <c r="O24" i="1" s="1"/>
  <c r="H24" i="1"/>
  <c r="G24" i="1"/>
  <c r="M23" i="1"/>
  <c r="O23" i="1" s="1"/>
  <c r="H23" i="1"/>
  <c r="G23" i="1"/>
  <c r="M22" i="1"/>
  <c r="H22" i="1"/>
  <c r="G22" i="1"/>
  <c r="F20" i="1"/>
  <c r="E20" i="1"/>
  <c r="G20" i="1" s="1"/>
  <c r="D20" i="1"/>
  <c r="H20" i="1" s="1"/>
  <c r="M19" i="1"/>
  <c r="O19" i="1" s="1"/>
  <c r="H19" i="1"/>
  <c r="G19" i="1"/>
  <c r="F18" i="1"/>
  <c r="E18" i="1"/>
  <c r="G18" i="1" s="1"/>
  <c r="D18" i="1"/>
  <c r="H18" i="1" s="1"/>
  <c r="N17" i="1"/>
  <c r="N18" i="1" s="1"/>
  <c r="M17" i="1"/>
  <c r="O17" i="1" s="1"/>
  <c r="H17" i="1"/>
  <c r="G17" i="1"/>
  <c r="F16" i="1"/>
  <c r="E16" i="1"/>
  <c r="G16" i="1" s="1"/>
  <c r="D16" i="1"/>
  <c r="H16" i="1" s="1"/>
  <c r="M14" i="1"/>
  <c r="O14" i="1" s="1"/>
  <c r="H14" i="1"/>
  <c r="G14" i="1"/>
  <c r="F13" i="1"/>
  <c r="E13" i="1"/>
  <c r="D13" i="1"/>
  <c r="G13" i="1" s="1"/>
  <c r="M12" i="1"/>
  <c r="O12" i="1" s="1"/>
  <c r="H12" i="1"/>
  <c r="G12" i="1"/>
  <c r="G11" i="1"/>
  <c r="F11" i="1"/>
  <c r="E11" i="1"/>
  <c r="D11" i="1"/>
  <c r="H11" i="1" s="1"/>
  <c r="M10" i="1"/>
  <c r="O10" i="1" s="1"/>
  <c r="H10" i="1"/>
  <c r="G10" i="1"/>
  <c r="G9" i="1"/>
  <c r="F9" i="1"/>
  <c r="F21" i="1" s="1"/>
  <c r="F29" i="1" s="1"/>
  <c r="F43" i="1" s="1"/>
  <c r="E9" i="1"/>
  <c r="D9" i="1"/>
  <c r="D21" i="1" s="1"/>
  <c r="M8" i="1"/>
  <c r="M9" i="1" s="1"/>
  <c r="O9" i="1" s="1"/>
  <c r="H8" i="1"/>
  <c r="G8" i="1"/>
  <c r="F7" i="1"/>
  <c r="E7" i="1"/>
  <c r="E21" i="1" s="1"/>
  <c r="E29" i="1" s="1"/>
  <c r="E43" i="1" s="1"/>
  <c r="D7" i="1"/>
  <c r="H7" i="1" s="1"/>
  <c r="M6" i="1"/>
  <c r="O6" i="1" s="1"/>
  <c r="H6" i="1"/>
  <c r="G6" i="1"/>
  <c r="M25" i="1" l="1"/>
  <c r="O25" i="1" s="1"/>
  <c r="M11" i="1"/>
  <c r="O11" i="1" s="1"/>
  <c r="O22" i="1"/>
  <c r="M20" i="1"/>
  <c r="O20" i="1" s="1"/>
  <c r="M7" i="1"/>
  <c r="O7" i="1" s="1"/>
  <c r="M16" i="1"/>
  <c r="O16" i="1" s="1"/>
  <c r="M13" i="1"/>
  <c r="O13" i="1" s="1"/>
  <c r="M28" i="1"/>
  <c r="O28" i="1" s="1"/>
  <c r="H21" i="1"/>
  <c r="G21" i="1"/>
  <c r="D29" i="1"/>
  <c r="G41" i="1"/>
  <c r="H41" i="1"/>
  <c r="H13" i="1"/>
  <c r="M18" i="1"/>
  <c r="O18" i="1" s="1"/>
  <c r="H28" i="1"/>
  <c r="H37" i="1"/>
  <c r="O8" i="1"/>
  <c r="H25" i="1"/>
  <c r="M37" i="1"/>
  <c r="G7" i="1"/>
  <c r="H9" i="1"/>
  <c r="G28" i="1"/>
  <c r="M21" i="1" l="1"/>
  <c r="O37" i="1"/>
  <c r="M41" i="1"/>
  <c r="O41" i="1" s="1"/>
  <c r="M29" i="1"/>
  <c r="O21" i="1"/>
  <c r="H29" i="1"/>
  <c r="D43" i="1"/>
  <c r="G29" i="1"/>
  <c r="M43" i="1" l="1"/>
  <c r="O43" i="1" s="1"/>
  <c r="O29" i="1"/>
  <c r="H43" i="1"/>
  <c r="G43" i="1"/>
</calcChain>
</file>

<file path=xl/sharedStrings.xml><?xml version="1.0" encoding="utf-8"?>
<sst xmlns="http://schemas.openxmlformats.org/spreadsheetml/2006/main" count="145" uniqueCount="84">
  <si>
    <t>한국지엠 2015년 8월 판매실적</t>
    <phoneticPr fontId="3" type="noConversion"/>
  </si>
  <si>
    <t>한국지엠 2015년 1-8월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</si>
  <si>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</si>
  <si>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</si>
  <si>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</si>
  <si>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'15. 8.</t>
    <phoneticPr fontId="8" type="noConversion"/>
  </si>
  <si>
    <t>'15. 7.</t>
    <phoneticPr fontId="8" type="noConversion"/>
  </si>
  <si>
    <t>'14. 8.</t>
    <phoneticPr fontId="3" type="noConversion"/>
  </si>
  <si>
    <t>전월대비증감</t>
    <phoneticPr fontId="3" type="noConversion"/>
  </si>
  <si>
    <t>전년동월대비</t>
    <phoneticPr fontId="3" type="noConversion"/>
  </si>
  <si>
    <t>구  분</t>
    <phoneticPr fontId="3" type="noConversion"/>
  </si>
  <si>
    <t>'15. 1-8월</t>
    <phoneticPr fontId="3" type="noConversion"/>
  </si>
  <si>
    <t>'14. 1-8월</t>
    <phoneticPr fontId="3" type="noConversion"/>
  </si>
  <si>
    <t>전년대비증감</t>
  </si>
  <si>
    <t>승</t>
    <phoneticPr fontId="3" type="noConversion"/>
  </si>
  <si>
    <t>경형</t>
    <phoneticPr fontId="3" type="noConversion"/>
  </si>
  <si>
    <t>스파크</t>
    <phoneticPr fontId="3" type="noConversion"/>
  </si>
  <si>
    <t>승</t>
  </si>
  <si>
    <t>경형</t>
  </si>
  <si>
    <t>용</t>
    <phoneticPr fontId="3" type="noConversion"/>
  </si>
  <si>
    <t>소  계</t>
    <phoneticPr fontId="3" type="noConversion"/>
  </si>
  <si>
    <t>용</t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</si>
  <si>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</si>
  <si>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</si>
  <si>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</si>
  <si>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</si>
  <si>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</si>
  <si>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</si>
  <si>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소  계</t>
    <phoneticPr fontId="3" type="noConversion"/>
  </si>
  <si>
    <t>소  계</t>
    <phoneticPr fontId="3" type="noConversion"/>
  </si>
  <si>
    <t>중형</t>
    <phoneticPr fontId="3" type="noConversion"/>
  </si>
  <si>
    <t>말리부</t>
    <phoneticPr fontId="3" type="noConversion"/>
  </si>
  <si>
    <t>중형</t>
  </si>
  <si>
    <t>준대형</t>
  </si>
  <si>
    <t>알페온</t>
  </si>
  <si>
    <t>임팔라</t>
    <phoneticPr fontId="3" type="noConversion"/>
  </si>
  <si>
    <t>-</t>
    <phoneticPr fontId="3" type="noConversion"/>
  </si>
  <si>
    <t>소  계</t>
  </si>
  <si>
    <t>대형</t>
    <phoneticPr fontId="3" type="noConversion"/>
  </si>
  <si>
    <t>베리타스</t>
    <phoneticPr fontId="3" type="noConversion"/>
  </si>
  <si>
    <t>스포츠</t>
    <phoneticPr fontId="3" type="noConversion"/>
  </si>
  <si>
    <t>카마로 / 콜벳</t>
    <phoneticPr fontId="3" type="noConversion"/>
  </si>
  <si>
    <t>카마로 / 콜벳</t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</si>
  <si>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</si>
  <si>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</si>
  <si>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</si>
  <si>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</si>
  <si>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</si>
  <si>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</si>
  <si>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</si>
  <si>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상</t>
    <phoneticPr fontId="3" type="noConversion"/>
  </si>
  <si>
    <t>다마스</t>
    <phoneticPr fontId="3" type="noConversion"/>
  </si>
  <si>
    <t>상</t>
  </si>
  <si>
    <t>다마스</t>
  </si>
  <si>
    <t>용</t>
    <phoneticPr fontId="3" type="noConversion"/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</si>
  <si>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</si>
  <si>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</si>
  <si>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</si>
  <si>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</si>
  <si>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내수 계</t>
    <phoneticPr fontId="3" type="noConversion"/>
  </si>
  <si>
    <t>수출 (선적기준)</t>
    <phoneticPr fontId="3" type="noConversion"/>
  </si>
  <si>
    <t>수출 계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</si>
  <si>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</si>
  <si>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</si>
  <si>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</si>
  <si>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</si>
  <si>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</si>
  <si>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</si>
  <si>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</si>
  <si>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</si>
  <si>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</si>
  <si>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경</t>
    <phoneticPr fontId="3" type="noConversion"/>
  </si>
  <si>
    <t>다 마 스</t>
    <phoneticPr fontId="3" type="noConversion"/>
  </si>
  <si>
    <t>-</t>
    <phoneticPr fontId="3" type="noConversion"/>
  </si>
  <si>
    <t>경</t>
  </si>
  <si>
    <t>다 마 스</t>
    <phoneticPr fontId="3" type="noConversion"/>
  </si>
  <si>
    <t>상</t>
    <phoneticPr fontId="3" type="noConversion"/>
  </si>
  <si>
    <t>라    보</t>
    <phoneticPr fontId="3" type="noConversion"/>
  </si>
  <si>
    <t>라    보</t>
  </si>
  <si>
    <t>총  계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</si>
  <si>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</si>
  <si>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</si>
  <si>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</si>
  <si>
    <t>* 1~8월까지 내수판매 실적에 사내 매각차량 6대 포함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</si>
</sst>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8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EE8EE"/>
        <bgColor indexed="64"/>
      </patternFill>
    </fill>
    <fill>
      <patternFill patternType="solid">
        <fgColor rgb="FFAEE8EE"/>
        <bgColor rgb="FF000000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9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1" quotePrefix="1" applyFont="1" applyFill="1" applyBorder="1" applyAlignment="1">
      <alignment horizontal="right" vertical="center"/>
    </xf>
    <xf numFmtId="41" fontId="2" fillId="0" borderId="15" xfId="1" quotePrefix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4" xfId="1" quotePrefix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horizontal="right" vertical="center"/>
    </xf>
    <xf numFmtId="41" fontId="6" fillId="0" borderId="21" xfId="1" applyFont="1" applyFill="1" applyBorder="1" applyAlignment="1">
      <alignment vertical="center"/>
    </xf>
    <xf numFmtId="41" fontId="6" fillId="0" borderId="22" xfId="1" quotePrefix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41" fontId="2" fillId="0" borderId="21" xfId="1" applyFont="1" applyFill="1" applyBorder="1" applyAlignment="1">
      <alignment vertical="center"/>
    </xf>
    <xf numFmtId="41" fontId="2" fillId="0" borderId="22" xfId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shrinkToFit="1"/>
    </xf>
    <xf numFmtId="41" fontId="2" fillId="0" borderId="27" xfId="1" quotePrefix="1" applyFont="1" applyFill="1" applyBorder="1" applyAlignment="1">
      <alignment vertical="center"/>
    </xf>
    <xf numFmtId="41" fontId="2" fillId="0" borderId="27" xfId="1" quotePrefix="1" applyFont="1" applyFill="1" applyBorder="1" applyAlignment="1">
      <alignment horizontal="right" vertical="center"/>
    </xf>
    <xf numFmtId="41" fontId="6" fillId="0" borderId="22" xfId="1" applyFont="1" applyFill="1" applyBorder="1" applyAlignment="1">
      <alignment vertical="center"/>
    </xf>
    <xf numFmtId="41" fontId="6" fillId="0" borderId="27" xfId="1" quotePrefix="1" applyFont="1" applyFill="1" applyBorder="1" applyAlignment="1">
      <alignment vertical="center"/>
    </xf>
    <xf numFmtId="41" fontId="6" fillId="0" borderId="27" xfId="1" quotePrefix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9" xfId="0" quotePrefix="1" applyNumberFormat="1" applyFont="1" applyFill="1" applyBorder="1" applyAlignment="1">
      <alignment horizontal="right" vertical="center"/>
    </xf>
    <xf numFmtId="41" fontId="6" fillId="0" borderId="27" xfId="1" applyFont="1" applyFill="1" applyBorder="1" applyAlignment="1">
      <alignment vertical="center"/>
    </xf>
    <xf numFmtId="0" fontId="6" fillId="3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1" fontId="2" fillId="0" borderId="21" xfId="1" applyFont="1" applyFill="1" applyBorder="1" applyAlignment="1">
      <alignment horizontal="right" vertical="center"/>
    </xf>
    <xf numFmtId="41" fontId="2" fillId="0" borderId="23" xfId="1" applyFont="1" applyFill="1" applyBorder="1" applyAlignment="1">
      <alignment horizontal="right" vertical="center"/>
    </xf>
    <xf numFmtId="41" fontId="2" fillId="0" borderId="24" xfId="1" applyFont="1" applyFill="1" applyBorder="1" applyAlignment="1">
      <alignment horizontal="right" vertical="center"/>
    </xf>
    <xf numFmtId="176" fontId="6" fillId="0" borderId="19" xfId="0" quotePrefix="1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41" fontId="6" fillId="4" borderId="21" xfId="1" applyFont="1" applyFill="1" applyBorder="1" applyAlignment="1">
      <alignment vertical="center"/>
    </xf>
    <xf numFmtId="41" fontId="6" fillId="4" borderId="22" xfId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horizontal="right" vertical="center"/>
    </xf>
    <xf numFmtId="176" fontId="6" fillId="4" borderId="24" xfId="0" applyNumberFormat="1" applyFont="1" applyFill="1" applyBorder="1" applyAlignment="1">
      <alignment horizontal="right" vertical="center"/>
    </xf>
    <xf numFmtId="41" fontId="6" fillId="5" borderId="21" xfId="1" applyFont="1" applyFill="1" applyBorder="1" applyAlignment="1">
      <alignment vertical="center"/>
    </xf>
    <xf numFmtId="176" fontId="6" fillId="5" borderId="25" xfId="0" quotePrefix="1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/>
    </xf>
    <xf numFmtId="41" fontId="2" fillId="0" borderId="21" xfId="1" quotePrefix="1" applyFont="1" applyFill="1" applyBorder="1" applyAlignment="1">
      <alignment horizontal="right" vertical="center"/>
    </xf>
    <xf numFmtId="176" fontId="2" fillId="0" borderId="24" xfId="0" quotePrefix="1" applyNumberFormat="1" applyFont="1" applyFill="1" applyBorder="1" applyAlignment="1">
      <alignment horizontal="right" vertical="center"/>
    </xf>
    <xf numFmtId="41" fontId="2" fillId="0" borderId="21" xfId="1" quotePrefix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6" fillId="4" borderId="40" xfId="1" applyFont="1" applyFill="1" applyBorder="1" applyAlignment="1">
      <alignment vertical="center"/>
    </xf>
    <xf numFmtId="41" fontId="6" fillId="4" borderId="41" xfId="1" applyFont="1" applyFill="1" applyBorder="1" applyAlignment="1">
      <alignment vertical="center"/>
    </xf>
    <xf numFmtId="176" fontId="6" fillId="4" borderId="42" xfId="0" applyNumberFormat="1" applyFont="1" applyFill="1" applyBorder="1" applyAlignment="1">
      <alignment horizontal="right" vertical="center"/>
    </xf>
    <xf numFmtId="176" fontId="6" fillId="4" borderId="43" xfId="0" applyNumberFormat="1" applyFont="1" applyFill="1" applyBorder="1" applyAlignment="1">
      <alignment horizontal="right" vertical="center"/>
    </xf>
    <xf numFmtId="41" fontId="6" fillId="5" borderId="40" xfId="1" applyFont="1" applyFill="1" applyBorder="1" applyAlignment="1">
      <alignment vertical="center"/>
    </xf>
    <xf numFmtId="176" fontId="6" fillId="5" borderId="44" xfId="0" quotePrefix="1" applyNumberFormat="1" applyFont="1" applyFill="1" applyBorder="1" applyAlignment="1">
      <alignment horizontal="right" vertical="center"/>
    </xf>
    <xf numFmtId="41" fontId="6" fillId="6" borderId="10" xfId="1" applyFont="1" applyFill="1" applyBorder="1" applyAlignment="1">
      <alignment vertical="center"/>
    </xf>
    <xf numFmtId="41" fontId="6" fillId="6" borderId="45" xfId="1" applyFont="1" applyFill="1" applyBorder="1" applyAlignment="1">
      <alignment vertical="center"/>
    </xf>
    <xf numFmtId="176" fontId="6" fillId="6" borderId="45" xfId="0" applyNumberFormat="1" applyFont="1" applyFill="1" applyBorder="1" applyAlignment="1">
      <alignment horizontal="right" vertical="center"/>
    </xf>
    <xf numFmtId="41" fontId="6" fillId="8" borderId="10" xfId="1" applyFont="1" applyFill="1" applyBorder="1" applyAlignment="1">
      <alignment vertical="center"/>
    </xf>
    <xf numFmtId="176" fontId="6" fillId="8" borderId="10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41" fontId="2" fillId="0" borderId="48" xfId="1" applyFont="1" applyFill="1" applyBorder="1" applyAlignment="1">
      <alignment vertical="center"/>
    </xf>
    <xf numFmtId="41" fontId="2" fillId="0" borderId="15" xfId="1" applyFont="1" applyFill="1" applyBorder="1" applyAlignment="1">
      <alignment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41" fontId="2" fillId="0" borderId="49" xfId="1" applyFont="1" applyFill="1" applyBorder="1" applyAlignment="1">
      <alignment vertical="center"/>
    </xf>
    <xf numFmtId="41" fontId="2" fillId="0" borderId="50" xfId="1" applyFont="1" applyFill="1" applyBorder="1" applyAlignment="1">
      <alignment vertical="center"/>
    </xf>
    <xf numFmtId="0" fontId="6" fillId="3" borderId="33" xfId="0" applyFont="1" applyFill="1" applyBorder="1" applyAlignment="1">
      <alignment horizontal="center" vertical="center"/>
    </xf>
    <xf numFmtId="41" fontId="6" fillId="4" borderId="49" xfId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41" fontId="2" fillId="0" borderId="51" xfId="1" applyFont="1" applyFill="1" applyBorder="1" applyAlignment="1">
      <alignment horizontal="right" vertical="center"/>
    </xf>
    <xf numFmtId="41" fontId="2" fillId="0" borderId="22" xfId="1" applyFont="1" applyFill="1" applyBorder="1" applyAlignment="1">
      <alignment horizontal="right" vertical="center"/>
    </xf>
    <xf numFmtId="41" fontId="2" fillId="0" borderId="23" xfId="1" applyFont="1" applyFill="1" applyBorder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41" fontId="2" fillId="0" borderId="49" xfId="1" applyFont="1" applyFill="1" applyBorder="1" applyAlignment="1">
      <alignment horizontal="right" vertical="center"/>
    </xf>
    <xf numFmtId="0" fontId="6" fillId="3" borderId="38" xfId="0" applyFont="1" applyFill="1" applyBorder="1" applyAlignment="1">
      <alignment horizontal="center" vertical="center"/>
    </xf>
    <xf numFmtId="41" fontId="6" fillId="4" borderId="53" xfId="1" applyFont="1" applyFill="1" applyBorder="1" applyAlignment="1">
      <alignment vertical="center"/>
    </xf>
    <xf numFmtId="41" fontId="6" fillId="4" borderId="41" xfId="1" applyFont="1" applyFill="1" applyBorder="1" applyAlignment="1">
      <alignment horizontal="right" vertical="center"/>
    </xf>
    <xf numFmtId="41" fontId="6" fillId="4" borderId="42" xfId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6" fillId="5" borderId="40" xfId="1" applyFont="1" applyFill="1" applyBorder="1" applyAlignment="1">
      <alignment horizontal="right" vertical="center"/>
    </xf>
    <xf numFmtId="0" fontId="6" fillId="0" borderId="0" xfId="1" applyNumberFormat="1" applyFont="1" applyFill="1" applyAlignment="1">
      <alignment vertical="center"/>
    </xf>
    <xf numFmtId="41" fontId="6" fillId="6" borderId="9" xfId="1" applyFont="1" applyFill="1" applyBorder="1" applyAlignment="1">
      <alignment vertical="center"/>
    </xf>
    <xf numFmtId="41" fontId="6" fillId="6" borderId="1" xfId="1" applyFont="1" applyFill="1" applyBorder="1" applyAlignment="1">
      <alignment vertical="center"/>
    </xf>
    <xf numFmtId="176" fontId="6" fillId="6" borderId="10" xfId="0" quotePrefix="1" applyNumberFormat="1" applyFont="1" applyFill="1" applyBorder="1" applyAlignment="1">
      <alignment horizontal="right" vertical="center"/>
    </xf>
    <xf numFmtId="176" fontId="6" fillId="6" borderId="9" xfId="0" applyNumberFormat="1" applyFont="1" applyFill="1" applyBorder="1" applyAlignment="1">
      <alignment horizontal="right" vertical="center"/>
    </xf>
    <xf numFmtId="41" fontId="6" fillId="8" borderId="10" xfId="1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41" fontId="6" fillId="0" borderId="39" xfId="1" applyFont="1" applyFill="1" applyBorder="1" applyAlignment="1">
      <alignment vertical="center"/>
    </xf>
    <xf numFmtId="176" fontId="6" fillId="0" borderId="39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quotePrefix="1" applyFont="1" applyFill="1" applyBorder="1" applyAlignment="1">
      <alignment vertical="center"/>
    </xf>
    <xf numFmtId="41" fontId="2" fillId="0" borderId="8" xfId="1" quotePrefix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41" fontId="6" fillId="2" borderId="54" xfId="1" applyFont="1" applyFill="1" applyBorder="1" applyAlignment="1">
      <alignment vertical="center"/>
    </xf>
    <xf numFmtId="176" fontId="6" fillId="2" borderId="10" xfId="0" quotePrefix="1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41" fontId="6" fillId="2" borderId="10" xfId="1" quotePrefix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/>
    </xf>
    <xf numFmtId="41" fontId="6" fillId="0" borderId="46" xfId="1" applyFont="1" applyFill="1" applyBorder="1" applyAlignment="1">
      <alignment vertical="center"/>
    </xf>
    <xf numFmtId="176" fontId="6" fillId="0" borderId="46" xfId="0" quotePrefix="1" applyNumberFormat="1" applyFont="1" applyFill="1" applyBorder="1" applyAlignment="1">
      <alignment horizontal="right" vertical="center"/>
    </xf>
    <xf numFmtId="176" fontId="6" fillId="0" borderId="4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176" fontId="6" fillId="7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5&#45380;%20&#54032;&#47588;&#49892;&#51201;_&#49688;&#49885;%20&#54252;&#54632;_&#52572;&#513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CC/&#54032;&#47588;&#49892;&#51201;/2014/&#50900;&#48324;&#54032;&#47588;&#49892;&#51201;TABLE/&#50672;&#44036;%20&#51333;&#54633;&#48376;_%202014&#45380;%20&#54032;&#47588;&#49892;&#51201;_&#49688;&#49885;%20&#54252;&#54632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6">
          <cell r="D6">
            <v>5228</v>
          </cell>
        </row>
        <row r="8">
          <cell r="D8">
            <v>234</v>
          </cell>
        </row>
        <row r="10">
          <cell r="D10">
            <v>1033</v>
          </cell>
        </row>
        <row r="12">
          <cell r="D12">
            <v>1345</v>
          </cell>
        </row>
        <row r="14">
          <cell r="D14">
            <v>340</v>
          </cell>
        </row>
        <row r="18">
          <cell r="D18">
            <v>4</v>
          </cell>
        </row>
        <row r="21">
          <cell r="D21">
            <v>586</v>
          </cell>
        </row>
        <row r="22">
          <cell r="D22">
            <v>1239</v>
          </cell>
        </row>
        <row r="23">
          <cell r="D23">
            <v>713</v>
          </cell>
        </row>
        <row r="25">
          <cell r="D25">
            <v>558</v>
          </cell>
        </row>
        <row r="26">
          <cell r="D26">
            <v>569</v>
          </cell>
        </row>
        <row r="31">
          <cell r="D31">
            <v>13653</v>
          </cell>
        </row>
        <row r="32">
          <cell r="D32">
            <v>1602</v>
          </cell>
        </row>
        <row r="33">
          <cell r="D33">
            <v>663</v>
          </cell>
        </row>
        <row r="34">
          <cell r="D34">
            <v>23287</v>
          </cell>
        </row>
        <row r="35">
          <cell r="D35">
            <v>531</v>
          </cell>
        </row>
      </sheetData>
      <sheetData sheetId="1"/>
      <sheetData sheetId="2">
        <row r="6">
          <cell r="D6">
            <v>2978</v>
          </cell>
        </row>
        <row r="8">
          <cell r="D8">
            <v>251</v>
          </cell>
        </row>
        <row r="10">
          <cell r="D10">
            <v>1265</v>
          </cell>
        </row>
        <row r="12">
          <cell r="D12">
            <v>1251</v>
          </cell>
        </row>
        <row r="14">
          <cell r="D14">
            <v>317</v>
          </cell>
        </row>
        <row r="16">
          <cell r="D16">
            <v>0</v>
          </cell>
        </row>
        <row r="18">
          <cell r="D18">
            <v>6</v>
          </cell>
        </row>
        <row r="21">
          <cell r="D21">
            <v>486</v>
          </cell>
        </row>
        <row r="22">
          <cell r="D22">
            <v>1033</v>
          </cell>
        </row>
        <row r="23">
          <cell r="D23">
            <v>765</v>
          </cell>
        </row>
        <row r="25">
          <cell r="D25">
            <v>441</v>
          </cell>
        </row>
        <row r="26">
          <cell r="D26">
            <v>370</v>
          </cell>
        </row>
        <row r="31">
          <cell r="D31">
            <v>9689</v>
          </cell>
        </row>
        <row r="32">
          <cell r="D32">
            <v>851</v>
          </cell>
        </row>
        <row r="33">
          <cell r="D33">
            <v>3912</v>
          </cell>
        </row>
        <row r="34">
          <cell r="D34">
            <v>15380</v>
          </cell>
        </row>
        <row r="35">
          <cell r="D35">
            <v>386</v>
          </cell>
        </row>
      </sheetData>
      <sheetData sheetId="3"/>
      <sheetData sheetId="4">
        <row r="6">
          <cell r="D6">
            <v>4889</v>
          </cell>
        </row>
        <row r="8">
          <cell r="D8">
            <v>231</v>
          </cell>
        </row>
        <row r="10">
          <cell r="D10">
            <v>1812</v>
          </cell>
        </row>
        <row r="12">
          <cell r="D12">
            <v>1433</v>
          </cell>
        </row>
        <row r="14">
          <cell r="D14">
            <v>383</v>
          </cell>
        </row>
        <row r="16">
          <cell r="D16">
            <v>0</v>
          </cell>
        </row>
        <row r="18">
          <cell r="D18">
            <v>1</v>
          </cell>
        </row>
        <row r="21">
          <cell r="D21">
            <v>782</v>
          </cell>
        </row>
        <row r="22">
          <cell r="D22">
            <v>1655</v>
          </cell>
        </row>
        <row r="23">
          <cell r="D23">
            <v>929</v>
          </cell>
        </row>
        <row r="25">
          <cell r="D25">
            <v>532</v>
          </cell>
        </row>
        <row r="26">
          <cell r="D26">
            <v>576</v>
          </cell>
        </row>
        <row r="31">
          <cell r="D31">
            <v>10779</v>
          </cell>
        </row>
        <row r="32">
          <cell r="D32">
            <v>1216</v>
          </cell>
        </row>
        <row r="33">
          <cell r="D33">
            <v>3300</v>
          </cell>
        </row>
        <row r="34">
          <cell r="D34">
            <v>25410</v>
          </cell>
        </row>
        <row r="35">
          <cell r="D35">
            <v>377</v>
          </cell>
        </row>
      </sheetData>
      <sheetData sheetId="5"/>
      <sheetData sheetId="6">
        <row r="6">
          <cell r="D6">
            <v>4479</v>
          </cell>
        </row>
        <row r="8">
          <cell r="D8">
            <v>216</v>
          </cell>
        </row>
        <row r="10">
          <cell r="D10">
            <v>1689</v>
          </cell>
        </row>
        <row r="12">
          <cell r="D12">
            <v>1289</v>
          </cell>
        </row>
        <row r="14">
          <cell r="D14">
            <v>344</v>
          </cell>
        </row>
        <row r="18">
          <cell r="D18">
            <v>1</v>
          </cell>
        </row>
        <row r="21">
          <cell r="D21">
            <v>638</v>
          </cell>
        </row>
        <row r="22">
          <cell r="D22">
            <v>1679</v>
          </cell>
        </row>
        <row r="23">
          <cell r="D23">
            <v>1033</v>
          </cell>
        </row>
        <row r="25">
          <cell r="D25">
            <v>722</v>
          </cell>
        </row>
        <row r="26">
          <cell r="D26">
            <v>597</v>
          </cell>
        </row>
        <row r="31">
          <cell r="D31">
            <v>11077</v>
          </cell>
        </row>
        <row r="32">
          <cell r="D32">
            <v>1607</v>
          </cell>
        </row>
        <row r="33">
          <cell r="D33">
            <v>2663</v>
          </cell>
        </row>
        <row r="34">
          <cell r="D34">
            <v>24323</v>
          </cell>
        </row>
        <row r="35">
          <cell r="D35">
            <v>389</v>
          </cell>
        </row>
      </sheetData>
      <sheetData sheetId="7"/>
      <sheetData sheetId="8">
        <row r="6">
          <cell r="D6">
            <v>3984</v>
          </cell>
        </row>
        <row r="8">
          <cell r="D8">
            <v>205</v>
          </cell>
        </row>
        <row r="10">
          <cell r="D10">
            <v>1410</v>
          </cell>
        </row>
        <row r="12">
          <cell r="D12">
            <v>1241</v>
          </cell>
        </row>
        <row r="14">
          <cell r="D14">
            <v>314</v>
          </cell>
        </row>
        <row r="18">
          <cell r="D18">
            <v>5</v>
          </cell>
        </row>
        <row r="21">
          <cell r="D21">
            <v>1485</v>
          </cell>
        </row>
        <row r="22">
          <cell r="D22">
            <v>1613</v>
          </cell>
        </row>
        <row r="23">
          <cell r="D23">
            <v>910</v>
          </cell>
        </row>
        <row r="25">
          <cell r="D25">
            <v>593</v>
          </cell>
        </row>
        <row r="26">
          <cell r="D26">
            <v>442</v>
          </cell>
        </row>
        <row r="31">
          <cell r="D31">
            <v>14381</v>
          </cell>
        </row>
        <row r="32">
          <cell r="D32">
            <v>2283</v>
          </cell>
        </row>
        <row r="33">
          <cell r="D33">
            <v>2768</v>
          </cell>
        </row>
        <row r="34">
          <cell r="D34">
            <v>22839</v>
          </cell>
        </row>
        <row r="35">
          <cell r="D35">
            <v>203</v>
          </cell>
        </row>
      </sheetData>
      <sheetData sheetId="9"/>
      <sheetData sheetId="10">
        <row r="6">
          <cell r="D6">
            <v>4437</v>
          </cell>
        </row>
        <row r="8">
          <cell r="D8">
            <v>213</v>
          </cell>
        </row>
        <row r="10">
          <cell r="D10">
            <v>1599</v>
          </cell>
        </row>
        <row r="12">
          <cell r="D12">
            <v>1371</v>
          </cell>
        </row>
        <row r="14">
          <cell r="D14">
            <v>256</v>
          </cell>
        </row>
        <row r="18">
          <cell r="D18">
            <v>10</v>
          </cell>
        </row>
        <row r="21">
          <cell r="D21">
            <v>602</v>
          </cell>
        </row>
        <row r="22">
          <cell r="D22">
            <v>1816</v>
          </cell>
        </row>
        <row r="23">
          <cell r="D23">
            <v>957</v>
          </cell>
        </row>
        <row r="25">
          <cell r="D25">
            <v>488</v>
          </cell>
        </row>
        <row r="26">
          <cell r="D26">
            <v>484</v>
          </cell>
        </row>
        <row r="31">
          <cell r="D31">
            <v>15431</v>
          </cell>
        </row>
        <row r="32">
          <cell r="D32">
            <v>1819</v>
          </cell>
        </row>
        <row r="33">
          <cell r="D33">
            <v>2912</v>
          </cell>
        </row>
        <row r="34">
          <cell r="D34">
            <v>21992</v>
          </cell>
        </row>
        <row r="35">
          <cell r="D35">
            <v>799</v>
          </cell>
        </row>
      </sheetData>
      <sheetData sheetId="11"/>
      <sheetData sheetId="12">
        <row r="6">
          <cell r="D6">
            <v>2995</v>
          </cell>
        </row>
        <row r="8">
          <cell r="D8">
            <v>235</v>
          </cell>
        </row>
        <row r="10">
          <cell r="D10">
            <v>1394</v>
          </cell>
        </row>
        <row r="12">
          <cell r="D12">
            <v>1695</v>
          </cell>
        </row>
        <row r="14">
          <cell r="D14">
            <v>347</v>
          </cell>
        </row>
        <row r="16">
          <cell r="D16">
            <v>0</v>
          </cell>
        </row>
        <row r="18">
          <cell r="D18">
            <v>3</v>
          </cell>
        </row>
        <row r="21">
          <cell r="D21">
            <v>1019</v>
          </cell>
        </row>
        <row r="22">
          <cell r="D22">
            <v>2054</v>
          </cell>
        </row>
        <row r="23">
          <cell r="D23">
            <v>871</v>
          </cell>
        </row>
        <row r="25">
          <cell r="D25">
            <v>915</v>
          </cell>
        </row>
        <row r="26">
          <cell r="D26">
            <v>868</v>
          </cell>
        </row>
        <row r="31">
          <cell r="D31">
            <v>17073</v>
          </cell>
        </row>
        <row r="32">
          <cell r="D32">
            <v>2084</v>
          </cell>
        </row>
        <row r="33">
          <cell r="D33">
            <v>2643</v>
          </cell>
        </row>
        <row r="34">
          <cell r="D34">
            <v>24268</v>
          </cell>
        </row>
        <row r="35">
          <cell r="D35">
            <v>1020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6">
          <cell r="D6">
            <v>3936</v>
          </cell>
        </row>
      </sheetData>
      <sheetData sheetId="1">
        <row r="16">
          <cell r="D16">
            <v>0</v>
          </cell>
        </row>
      </sheetData>
      <sheetData sheetId="2">
        <row r="6">
          <cell r="D6">
            <v>4745</v>
          </cell>
        </row>
        <row r="16">
          <cell r="E16">
            <v>0</v>
          </cell>
        </row>
      </sheetData>
      <sheetData sheetId="3">
        <row r="16">
          <cell r="D16">
            <v>0</v>
          </cell>
        </row>
      </sheetData>
      <sheetData sheetId="4">
        <row r="6">
          <cell r="D6">
            <v>5988</v>
          </cell>
        </row>
        <row r="16">
          <cell r="E16">
            <v>0</v>
          </cell>
        </row>
      </sheetData>
      <sheetData sheetId="5">
        <row r="16">
          <cell r="D16">
            <v>0</v>
          </cell>
        </row>
      </sheetData>
      <sheetData sheetId="6">
        <row r="6">
          <cell r="D6">
            <v>5598</v>
          </cell>
        </row>
      </sheetData>
      <sheetData sheetId="7">
        <row r="16">
          <cell r="D16">
            <v>0</v>
          </cell>
        </row>
      </sheetData>
      <sheetData sheetId="8">
        <row r="6">
          <cell r="D6">
            <v>5106</v>
          </cell>
        </row>
      </sheetData>
      <sheetData sheetId="9">
        <row r="16">
          <cell r="D16">
            <v>0</v>
          </cell>
        </row>
      </sheetData>
      <sheetData sheetId="10">
        <row r="6">
          <cell r="D6">
            <v>5313</v>
          </cell>
        </row>
      </sheetData>
      <sheetData sheetId="11">
        <row r="16">
          <cell r="D16">
            <v>0</v>
          </cell>
        </row>
      </sheetData>
      <sheetData sheetId="12">
        <row r="6">
          <cell r="D6">
            <v>5085</v>
          </cell>
        </row>
        <row r="16">
          <cell r="E16">
            <v>0</v>
          </cell>
        </row>
      </sheetData>
      <sheetData sheetId="13">
        <row r="16">
          <cell r="D16">
            <v>0</v>
          </cell>
        </row>
      </sheetData>
      <sheetData sheetId="14">
        <row r="6">
          <cell r="D6">
            <v>4558</v>
          </cell>
        </row>
      </sheetData>
      <sheetData sheetId="15">
        <row r="16">
          <cell r="D16">
            <v>0</v>
          </cell>
        </row>
      </sheetData>
      <sheetData sheetId="16">
        <row r="6">
          <cell r="D6">
            <v>4192</v>
          </cell>
        </row>
      </sheetData>
      <sheetData sheetId="17">
        <row r="16">
          <cell r="D16">
            <v>0</v>
          </cell>
        </row>
      </sheetData>
      <sheetData sheetId="18">
        <row r="6">
          <cell r="D6">
            <v>4919</v>
          </cell>
        </row>
      </sheetData>
      <sheetData sheetId="19">
        <row r="16">
          <cell r="D16">
            <v>0</v>
          </cell>
        </row>
      </sheetData>
      <sheetData sheetId="20">
        <row r="6">
          <cell r="D6">
            <v>4702</v>
          </cell>
        </row>
      </sheetData>
      <sheetData sheetId="21">
        <row r="16">
          <cell r="D16">
            <v>0</v>
          </cell>
        </row>
      </sheetData>
      <sheetData sheetId="22">
        <row r="6">
          <cell r="D6">
            <v>6358</v>
          </cell>
        </row>
      </sheetData>
      <sheetData sheetId="23">
        <row r="16">
          <cell r="D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showGridLines="0" tabSelected="1" zoomScale="80" zoomScaleNormal="80" workbookViewId="0">
      <selection activeCell="A2" sqref="A2:H2"/>
    </sheetView>
  </sheetViews>
  <sheetFormatPr defaultRowHeight="15.75" customHeight="1" outlineLevelRow="1"/>
  <cols>
    <col min="1" max="1" width="3.21875" style="1" customWidth="1"/>
    <col min="2" max="2" width="5.6640625" style="1" customWidth="1"/>
    <col min="3" max="3" width="17.44140625" style="1" customWidth="1"/>
    <col min="4" max="4" width="10.109375" style="1" bestFit="1" customWidth="1"/>
    <col min="5" max="5" width="9.5546875" style="1" customWidth="1"/>
    <col min="6" max="6" width="10.44140625" style="1" bestFit="1" customWidth="1"/>
    <col min="7" max="7" width="11.33203125" style="1" customWidth="1"/>
    <col min="8" max="8" width="11.77734375" style="1" customWidth="1"/>
    <col min="9" max="9" width="5.109375" style="1" customWidth="1"/>
    <col min="10" max="10" width="3.21875" style="2" customWidth="1"/>
    <col min="11" max="11" width="6.44140625" style="2" customWidth="1"/>
    <col min="12" max="12" width="14.44140625" style="2" customWidth="1"/>
    <col min="13" max="13" width="10.88671875" style="2" customWidth="1"/>
    <col min="14" max="14" width="11.109375" style="2" customWidth="1"/>
    <col min="15" max="15" width="12.44140625" style="2" customWidth="1"/>
    <col min="16" max="22" width="8" style="1" customWidth="1"/>
    <col min="23" max="16384" width="8.88671875" style="1"/>
  </cols>
  <sheetData>
    <row r="1" spans="1:15" ht="9.9499999999999993" customHeight="1"/>
    <row r="2" spans="1:15" ht="26.1" customHeight="1">
      <c r="A2" s="163" t="s">
        <v>0</v>
      </c>
      <c r="B2" s="163"/>
      <c r="C2" s="163"/>
      <c r="D2" s="163"/>
      <c r="E2" s="163"/>
      <c r="F2" s="163"/>
      <c r="G2" s="163"/>
      <c r="H2" s="163"/>
      <c r="J2" s="163" t="s">
        <v>1</v>
      </c>
      <c r="K2" s="163"/>
      <c r="L2" s="163"/>
      <c r="M2" s="163"/>
      <c r="N2" s="163"/>
      <c r="O2" s="163"/>
    </row>
    <row r="3" spans="1:15" ht="3.75" customHeight="1">
      <c r="A3" s="3"/>
      <c r="B3" s="3"/>
      <c r="C3" s="3"/>
      <c r="D3" s="3"/>
      <c r="E3" s="3"/>
      <c r="F3" s="3"/>
      <c r="J3" s="4"/>
      <c r="K3" s="4"/>
      <c r="L3" s="4"/>
      <c r="M3" s="4"/>
      <c r="N3" s="3"/>
      <c r="O3" s="1"/>
    </row>
    <row r="4" spans="1:15" ht="21" customHeight="1" thickBot="1">
      <c r="A4" s="5" t="s">
        <v>2</v>
      </c>
      <c r="J4" s="5" t="s">
        <v>3</v>
      </c>
      <c r="K4" s="1"/>
      <c r="L4" s="1"/>
      <c r="M4" s="1"/>
      <c r="N4" s="1"/>
      <c r="O4" s="1"/>
    </row>
    <row r="5" spans="1:15" s="5" customFormat="1" ht="21" customHeight="1" thickBot="1">
      <c r="A5" s="6" t="s">
        <v>4</v>
      </c>
      <c r="B5" s="7"/>
      <c r="C5" s="8"/>
      <c r="D5" s="9" t="s">
        <v>5</v>
      </c>
      <c r="E5" s="9" t="s">
        <v>6</v>
      </c>
      <c r="F5" s="10" t="s">
        <v>7</v>
      </c>
      <c r="G5" s="11" t="s">
        <v>8</v>
      </c>
      <c r="H5" s="11" t="s">
        <v>9</v>
      </c>
      <c r="J5" s="164" t="s">
        <v>10</v>
      </c>
      <c r="K5" s="165"/>
      <c r="L5" s="166"/>
      <c r="M5" s="12" t="s">
        <v>11</v>
      </c>
      <c r="N5" s="13" t="s">
        <v>12</v>
      </c>
      <c r="O5" s="14" t="s">
        <v>13</v>
      </c>
    </row>
    <row r="6" spans="1:15" s="22" customFormat="1" ht="21" customHeight="1">
      <c r="A6" s="15" t="s">
        <v>14</v>
      </c>
      <c r="B6" s="16" t="s">
        <v>15</v>
      </c>
      <c r="C6" s="17" t="s">
        <v>16</v>
      </c>
      <c r="D6" s="18">
        <v>6987</v>
      </c>
      <c r="E6" s="18">
        <v>2995</v>
      </c>
      <c r="F6" s="19">
        <v>4558</v>
      </c>
      <c r="G6" s="20">
        <f t="shared" ref="G6:G25" si="0">(D6-E6)/E6</f>
        <v>1.3328881469115192</v>
      </c>
      <c r="H6" s="21">
        <f t="shared" ref="H6:H46" si="1">(D6-F6)/F6</f>
        <v>0.53290917068889865</v>
      </c>
      <c r="J6" s="15" t="s">
        <v>17</v>
      </c>
      <c r="K6" s="16" t="s">
        <v>18</v>
      </c>
      <c r="L6" s="23" t="s">
        <v>16</v>
      </c>
      <c r="M6" s="24">
        <f>'[1]1월'!D6+'[1]2월'!D6+'[1]3월'!D6+'[1]4월'!D6+'[1]5월'!D6+'[1]6월'!D6+'[1]7월'!D6+'8월'!D6</f>
        <v>35977</v>
      </c>
      <c r="N6" s="18">
        <v>40329</v>
      </c>
      <c r="O6" s="25">
        <f>(M6-N6)/N6</f>
        <v>-0.10791242034268145</v>
      </c>
    </row>
    <row r="7" spans="1:15" s="22" customFormat="1" ht="21" customHeight="1">
      <c r="A7" s="15" t="s">
        <v>19</v>
      </c>
      <c r="B7" s="17"/>
      <c r="C7" s="26" t="s">
        <v>20</v>
      </c>
      <c r="D7" s="27">
        <f>SUM(D6)</f>
        <v>6987</v>
      </c>
      <c r="E7" s="28">
        <f>SUM(E6)</f>
        <v>2995</v>
      </c>
      <c r="F7" s="29">
        <f>SUM(F6)</f>
        <v>4558</v>
      </c>
      <c r="G7" s="30">
        <f t="shared" si="0"/>
        <v>1.3328881469115192</v>
      </c>
      <c r="H7" s="31">
        <f t="shared" si="1"/>
        <v>0.53290917068889865</v>
      </c>
      <c r="J7" s="15" t="s">
        <v>21</v>
      </c>
      <c r="K7" s="17"/>
      <c r="L7" s="32" t="s">
        <v>20</v>
      </c>
      <c r="M7" s="33">
        <f>SUM(M6)</f>
        <v>35977</v>
      </c>
      <c r="N7" s="27">
        <v>40329</v>
      </c>
      <c r="O7" s="34">
        <f t="shared" ref="O7:O29" si="2">(M7-N7)/N7</f>
        <v>-0.10791242034268145</v>
      </c>
    </row>
    <row r="8" spans="1:15" s="22" customFormat="1" ht="21" customHeight="1">
      <c r="A8" s="15"/>
      <c r="B8" s="35" t="s">
        <v>22</v>
      </c>
      <c r="C8" s="36" t="s">
        <v>23</v>
      </c>
      <c r="D8" s="37">
        <v>204</v>
      </c>
      <c r="E8" s="37">
        <v>235</v>
      </c>
      <c r="F8" s="38">
        <v>327</v>
      </c>
      <c r="G8" s="39">
        <f t="shared" si="0"/>
        <v>-0.13191489361702127</v>
      </c>
      <c r="H8" s="40">
        <f t="shared" si="1"/>
        <v>-0.37614678899082571</v>
      </c>
      <c r="J8" s="15"/>
      <c r="K8" s="35" t="s">
        <v>24</v>
      </c>
      <c r="L8" s="41" t="s">
        <v>23</v>
      </c>
      <c r="M8" s="42">
        <f>'[1]1월'!D8+'[1]2월'!D8+'[1]3월'!D8+'[1]4월'!D8+'[1]5월'!D8+'[1]6월'!D8+'[1]7월'!D8+'8월'!D8</f>
        <v>1789</v>
      </c>
      <c r="N8" s="43">
        <v>2700</v>
      </c>
      <c r="O8" s="25">
        <f t="shared" si="2"/>
        <v>-0.33740740740740743</v>
      </c>
    </row>
    <row r="9" spans="1:15" s="22" customFormat="1" ht="21" customHeight="1">
      <c r="A9" s="15"/>
      <c r="B9" s="17"/>
      <c r="C9" s="26" t="s">
        <v>20</v>
      </c>
      <c r="D9" s="28">
        <f>SUM(D8)</f>
        <v>204</v>
      </c>
      <c r="E9" s="28">
        <f>SUM(E8)</f>
        <v>235</v>
      </c>
      <c r="F9" s="44">
        <f>SUM(F8)</f>
        <v>327</v>
      </c>
      <c r="G9" s="30">
        <f t="shared" si="0"/>
        <v>-0.13191489361702127</v>
      </c>
      <c r="H9" s="31">
        <f t="shared" si="1"/>
        <v>-0.37614678899082571</v>
      </c>
      <c r="J9" s="15"/>
      <c r="K9" s="17"/>
      <c r="L9" s="32" t="s">
        <v>20</v>
      </c>
      <c r="M9" s="45">
        <f>SUM(M8)</f>
        <v>1789</v>
      </c>
      <c r="N9" s="46">
        <v>2700</v>
      </c>
      <c r="O9" s="47">
        <f t="shared" si="2"/>
        <v>-0.33740740740740743</v>
      </c>
    </row>
    <row r="10" spans="1:15" s="22" customFormat="1" ht="21" customHeight="1">
      <c r="A10" s="15"/>
      <c r="B10" s="48" t="s">
        <v>25</v>
      </c>
      <c r="C10" s="49" t="s">
        <v>26</v>
      </c>
      <c r="D10" s="37">
        <v>1152</v>
      </c>
      <c r="E10" s="37">
        <v>1394</v>
      </c>
      <c r="F10" s="38">
        <v>1477</v>
      </c>
      <c r="G10" s="39">
        <f t="shared" si="0"/>
        <v>-0.17360114777618366</v>
      </c>
      <c r="H10" s="40">
        <f t="shared" si="1"/>
        <v>-0.22004062288422477</v>
      </c>
      <c r="J10" s="15"/>
      <c r="K10" s="48" t="s">
        <v>27</v>
      </c>
      <c r="L10" s="50" t="s">
        <v>26</v>
      </c>
      <c r="M10" s="42">
        <f>'[1]1월'!D10+'[1]2월'!D10+'[1]3월'!D10+'[1]4월'!D10+'[1]5월'!D10+'[1]6월'!D10+'[1]7월'!D10+'8월'!D10</f>
        <v>11354</v>
      </c>
      <c r="N10" s="43">
        <v>12184</v>
      </c>
      <c r="O10" s="51">
        <f t="shared" si="2"/>
        <v>-6.8122127380170719E-2</v>
      </c>
    </row>
    <row r="11" spans="1:15" s="22" customFormat="1" ht="21" customHeight="1">
      <c r="A11" s="15"/>
      <c r="B11" s="52"/>
      <c r="C11" s="26" t="s">
        <v>28</v>
      </c>
      <c r="D11" s="28">
        <f>SUM(D10)</f>
        <v>1152</v>
      </c>
      <c r="E11" s="28">
        <f>SUM(E10)</f>
        <v>1394</v>
      </c>
      <c r="F11" s="44">
        <f>SUM(F10)</f>
        <v>1477</v>
      </c>
      <c r="G11" s="30">
        <f t="shared" si="0"/>
        <v>-0.17360114777618366</v>
      </c>
      <c r="H11" s="31">
        <f t="shared" si="1"/>
        <v>-0.22004062288422477</v>
      </c>
      <c r="J11" s="15"/>
      <c r="K11" s="53"/>
      <c r="L11" s="32" t="s">
        <v>29</v>
      </c>
      <c r="M11" s="45">
        <f>SUM(M10)</f>
        <v>11354</v>
      </c>
      <c r="N11" s="46">
        <v>12184</v>
      </c>
      <c r="O11" s="47">
        <f t="shared" si="2"/>
        <v>-6.8122127380170719E-2</v>
      </c>
    </row>
    <row r="12" spans="1:15" s="22" customFormat="1" ht="21" customHeight="1">
      <c r="A12" s="15"/>
      <c r="B12" s="54" t="s">
        <v>30</v>
      </c>
      <c r="C12" s="49" t="s">
        <v>31</v>
      </c>
      <c r="D12" s="37">
        <v>1373</v>
      </c>
      <c r="E12" s="37">
        <v>1695</v>
      </c>
      <c r="F12" s="38">
        <v>1149</v>
      </c>
      <c r="G12" s="55">
        <f t="shared" si="0"/>
        <v>-0.18997050147492625</v>
      </c>
      <c r="H12" s="40">
        <f t="shared" si="1"/>
        <v>0.19495213228894692</v>
      </c>
      <c r="J12" s="56"/>
      <c r="K12" s="54" t="s">
        <v>32</v>
      </c>
      <c r="L12" s="57" t="s">
        <v>31</v>
      </c>
      <c r="M12" s="42">
        <f>'[1]1월'!D12+'[1]2월'!D12+'[1]3월'!D12+'[1]4월'!D12+'[1]5월'!D12+'[1]6월'!D12+'[1]7월'!D12+'8월'!D12</f>
        <v>10998</v>
      </c>
      <c r="N12" s="43">
        <v>11341</v>
      </c>
      <c r="O12" s="58">
        <f t="shared" si="2"/>
        <v>-3.0244246539105898E-2</v>
      </c>
    </row>
    <row r="13" spans="1:15" s="22" customFormat="1" ht="21" customHeight="1">
      <c r="A13" s="15"/>
      <c r="B13" s="17"/>
      <c r="C13" s="26" t="s">
        <v>20</v>
      </c>
      <c r="D13" s="28">
        <f>SUM(D12)</f>
        <v>1373</v>
      </c>
      <c r="E13" s="28">
        <f>SUM(E12)</f>
        <v>1695</v>
      </c>
      <c r="F13" s="44">
        <f>SUM(F12)</f>
        <v>1149</v>
      </c>
      <c r="G13" s="30">
        <f t="shared" si="0"/>
        <v>-0.18997050147492625</v>
      </c>
      <c r="H13" s="31">
        <f t="shared" si="1"/>
        <v>0.19495213228894692</v>
      </c>
      <c r="J13" s="15"/>
      <c r="K13" s="17"/>
      <c r="L13" s="32" t="s">
        <v>20</v>
      </c>
      <c r="M13" s="59">
        <f>SUM(M12)</f>
        <v>10998</v>
      </c>
      <c r="N13" s="59">
        <v>11341</v>
      </c>
      <c r="O13" s="47">
        <f t="shared" si="2"/>
        <v>-3.0244246539105898E-2</v>
      </c>
    </row>
    <row r="14" spans="1:15" s="22" customFormat="1" ht="21" customHeight="1">
      <c r="A14" s="60"/>
      <c r="B14" s="61" t="s">
        <v>33</v>
      </c>
      <c r="C14" s="49" t="s">
        <v>34</v>
      </c>
      <c r="D14" s="37">
        <v>188</v>
      </c>
      <c r="E14" s="37">
        <v>347</v>
      </c>
      <c r="F14" s="38">
        <v>340</v>
      </c>
      <c r="G14" s="39">
        <f t="shared" si="0"/>
        <v>-0.45821325648414984</v>
      </c>
      <c r="H14" s="40">
        <f t="shared" si="1"/>
        <v>-0.44705882352941179</v>
      </c>
      <c r="J14" s="60"/>
      <c r="K14" s="54" t="s">
        <v>33</v>
      </c>
      <c r="L14" s="50" t="s">
        <v>34</v>
      </c>
      <c r="M14" s="42">
        <f>'[1]1월'!D14+'[1]2월'!D14+'[1]3월'!D14+'[1]4월'!D14+'[1]5월'!D14+'[1]6월'!D14+'[1]7월'!D14+'8월'!D14</f>
        <v>2489</v>
      </c>
      <c r="N14" s="43">
        <v>3193</v>
      </c>
      <c r="O14" s="58">
        <f t="shared" si="2"/>
        <v>-0.22048230504227997</v>
      </c>
    </row>
    <row r="15" spans="1:15" s="22" customFormat="1" ht="21" customHeight="1">
      <c r="A15" s="60"/>
      <c r="B15" s="61"/>
      <c r="C15" s="50" t="s">
        <v>35</v>
      </c>
      <c r="D15" s="37">
        <v>242</v>
      </c>
      <c r="E15" s="62" t="s">
        <v>36</v>
      </c>
      <c r="F15" s="63" t="s">
        <v>36</v>
      </c>
      <c r="G15" s="63" t="s">
        <v>36</v>
      </c>
      <c r="H15" s="64" t="s">
        <v>36</v>
      </c>
      <c r="J15" s="60"/>
      <c r="K15" s="61"/>
      <c r="L15" s="50" t="s">
        <v>35</v>
      </c>
      <c r="M15" s="43">
        <v>242</v>
      </c>
      <c r="N15" s="43" t="s">
        <v>36</v>
      </c>
      <c r="O15" s="58" t="s">
        <v>36</v>
      </c>
    </row>
    <row r="16" spans="1:15" s="22" customFormat="1" ht="18" customHeight="1">
      <c r="A16" s="60"/>
      <c r="B16" s="17"/>
      <c r="C16" s="26" t="s">
        <v>37</v>
      </c>
      <c r="D16" s="28">
        <f>SUM(D14:D15)</f>
        <v>430</v>
      </c>
      <c r="E16" s="28">
        <f>SUM(E14:E15)</f>
        <v>347</v>
      </c>
      <c r="F16" s="44">
        <f>SUM(F14:F15)</f>
        <v>340</v>
      </c>
      <c r="G16" s="30">
        <f t="shared" si="0"/>
        <v>0.23919308357348704</v>
      </c>
      <c r="H16" s="31">
        <f t="shared" si="1"/>
        <v>0.26470588235294118</v>
      </c>
      <c r="J16" s="60"/>
      <c r="K16" s="61"/>
      <c r="L16" s="32" t="s">
        <v>20</v>
      </c>
      <c r="M16" s="59">
        <f>SUM(M14:M15)</f>
        <v>2731</v>
      </c>
      <c r="N16" s="46">
        <v>3193</v>
      </c>
      <c r="O16" s="47">
        <f t="shared" si="2"/>
        <v>-0.14469151268399624</v>
      </c>
    </row>
    <row r="17" spans="1:21" s="22" customFormat="1" ht="21.75" hidden="1" customHeight="1" outlineLevel="1">
      <c r="A17" s="60"/>
      <c r="B17" s="35" t="s">
        <v>38</v>
      </c>
      <c r="C17" s="17" t="s">
        <v>39</v>
      </c>
      <c r="D17" s="37">
        <v>0</v>
      </c>
      <c r="E17" s="37">
        <v>0</v>
      </c>
      <c r="F17" s="38">
        <v>0</v>
      </c>
      <c r="G17" s="39" t="e">
        <f t="shared" si="0"/>
        <v>#DIV/0!</v>
      </c>
      <c r="H17" s="40" t="e">
        <f t="shared" si="1"/>
        <v>#DIV/0!</v>
      </c>
      <c r="J17" s="60"/>
      <c r="K17" s="35" t="s">
        <v>38</v>
      </c>
      <c r="L17" s="23" t="s">
        <v>39</v>
      </c>
      <c r="M17" s="43" t="e">
        <f>#REF!+'[1]2월'!D16+'[1]3월'!D16+'[1]7월'!D16</f>
        <v>#REF!</v>
      </c>
      <c r="N17" s="43" t="e">
        <f>#REF!+'[2]2월'!E16+'[2]3월'!E16+'[2]7월'!E16</f>
        <v>#REF!</v>
      </c>
      <c r="O17" s="25" t="e">
        <f t="shared" si="2"/>
        <v>#REF!</v>
      </c>
    </row>
    <row r="18" spans="1:21" s="22" customFormat="1" ht="22.5" hidden="1" customHeight="1" outlineLevel="1">
      <c r="A18" s="60"/>
      <c r="B18" s="17"/>
      <c r="C18" s="26" t="s">
        <v>20</v>
      </c>
      <c r="D18" s="28">
        <f>SUM(D17)</f>
        <v>0</v>
      </c>
      <c r="E18" s="28">
        <f>SUM(E17)</f>
        <v>0</v>
      </c>
      <c r="F18" s="44">
        <f>SUM(F17)</f>
        <v>0</v>
      </c>
      <c r="G18" s="30" t="e">
        <f t="shared" si="0"/>
        <v>#DIV/0!</v>
      </c>
      <c r="H18" s="40" t="e">
        <f t="shared" si="1"/>
        <v>#DIV/0!</v>
      </c>
      <c r="J18" s="60"/>
      <c r="K18" s="17"/>
      <c r="L18" s="32" t="s">
        <v>20</v>
      </c>
      <c r="M18" s="59" t="e">
        <f>SUM(M17)</f>
        <v>#REF!</v>
      </c>
      <c r="N18" s="59" t="e">
        <f>SUM(N17)</f>
        <v>#REF!</v>
      </c>
      <c r="O18" s="65" t="e">
        <f t="shared" si="2"/>
        <v>#REF!</v>
      </c>
    </row>
    <row r="19" spans="1:21" s="22" customFormat="1" ht="21" customHeight="1" collapsed="1">
      <c r="A19" s="60"/>
      <c r="B19" s="66" t="s">
        <v>40</v>
      </c>
      <c r="C19" s="49" t="s">
        <v>41</v>
      </c>
      <c r="D19" s="37">
        <v>3</v>
      </c>
      <c r="E19" s="37">
        <v>3</v>
      </c>
      <c r="F19" s="38">
        <v>8</v>
      </c>
      <c r="G19" s="39">
        <f>(D19-E19)/E19</f>
        <v>0</v>
      </c>
      <c r="H19" s="40">
        <f t="shared" si="1"/>
        <v>-0.625</v>
      </c>
      <c r="J19" s="60"/>
      <c r="K19" s="35" t="s">
        <v>40</v>
      </c>
      <c r="L19" s="57" t="s">
        <v>42</v>
      </c>
      <c r="M19" s="42">
        <f>'[1]1월'!D18+'[1]2월'!D18+'[1]3월'!D18+'[1]4월'!D18+'[1]5월'!D18+'[1]6월'!D18+'[1]7월'!D18+'8월'!D19</f>
        <v>33</v>
      </c>
      <c r="N19" s="43">
        <v>39</v>
      </c>
      <c r="O19" s="58">
        <f t="shared" si="2"/>
        <v>-0.15384615384615385</v>
      </c>
    </row>
    <row r="20" spans="1:21" s="22" customFormat="1" ht="21" customHeight="1">
      <c r="A20" s="60"/>
      <c r="B20" s="17"/>
      <c r="C20" s="26" t="s">
        <v>20</v>
      </c>
      <c r="D20" s="28">
        <f>D19</f>
        <v>3</v>
      </c>
      <c r="E20" s="28">
        <f>E19</f>
        <v>3</v>
      </c>
      <c r="F20" s="44">
        <f>F19</f>
        <v>8</v>
      </c>
      <c r="G20" s="30">
        <f>(D20-E20)/E20</f>
        <v>0</v>
      </c>
      <c r="H20" s="31">
        <f t="shared" si="1"/>
        <v>-0.625</v>
      </c>
      <c r="J20" s="60"/>
      <c r="K20" s="17"/>
      <c r="L20" s="32" t="s">
        <v>20</v>
      </c>
      <c r="M20" s="59">
        <f>SUM(M19)</f>
        <v>33</v>
      </c>
      <c r="N20" s="59">
        <v>39</v>
      </c>
      <c r="O20" s="65">
        <f t="shared" si="2"/>
        <v>-0.15384615384615385</v>
      </c>
    </row>
    <row r="21" spans="1:21" s="22" customFormat="1" ht="21" customHeight="1">
      <c r="A21" s="167" t="s">
        <v>43</v>
      </c>
      <c r="B21" s="168"/>
      <c r="C21" s="168"/>
      <c r="D21" s="67">
        <f>D7+D9+D11+D13+D16+D18+D20</f>
        <v>10149</v>
      </c>
      <c r="E21" s="67">
        <f>E7+E9+E11+E13+E16+E18+E20</f>
        <v>6669</v>
      </c>
      <c r="F21" s="68">
        <f>F7+F9+F11+F13+F16+F18+F20</f>
        <v>7859</v>
      </c>
      <c r="G21" s="69">
        <f t="shared" si="0"/>
        <v>0.52181736392262712</v>
      </c>
      <c r="H21" s="70">
        <f t="shared" si="1"/>
        <v>0.29138567247741443</v>
      </c>
      <c r="J21" s="167" t="s">
        <v>43</v>
      </c>
      <c r="K21" s="169"/>
      <c r="L21" s="170"/>
      <c r="M21" s="71">
        <f>SUM(M7,M9,M11,M13,M16,M20)</f>
        <v>62882</v>
      </c>
      <c r="N21" s="71">
        <v>69786</v>
      </c>
      <c r="O21" s="72">
        <f t="shared" si="2"/>
        <v>-9.8931017682629754E-2</v>
      </c>
    </row>
    <row r="22" spans="1:21" s="22" customFormat="1" ht="21" customHeight="1">
      <c r="A22" s="73" t="s">
        <v>44</v>
      </c>
      <c r="B22" s="160" t="s">
        <v>45</v>
      </c>
      <c r="C22" s="161"/>
      <c r="D22" s="37">
        <v>644</v>
      </c>
      <c r="E22" s="37">
        <v>1019</v>
      </c>
      <c r="F22" s="38">
        <v>791</v>
      </c>
      <c r="G22" s="39">
        <f t="shared" si="0"/>
        <v>-0.36800785083415111</v>
      </c>
      <c r="H22" s="40">
        <f t="shared" si="1"/>
        <v>-0.18584070796460178</v>
      </c>
      <c r="J22" s="73" t="s">
        <v>46</v>
      </c>
      <c r="K22" s="160" t="s">
        <v>45</v>
      </c>
      <c r="L22" s="162"/>
      <c r="M22" s="42">
        <f>'[1]1월'!D21+'[1]2월'!D21+'[1]3월'!D21+'[1]4월'!D21+'[1]5월'!D21+'[1]6월'!D21+'[1]7월'!D21+'8월'!D22</f>
        <v>6242</v>
      </c>
      <c r="N22" s="74">
        <v>6217</v>
      </c>
      <c r="O22" s="75">
        <f t="shared" si="2"/>
        <v>4.0212321055171302E-3</v>
      </c>
    </row>
    <row r="23" spans="1:21" s="22" customFormat="1" ht="21" customHeight="1">
      <c r="A23" s="15"/>
      <c r="B23" s="160" t="s">
        <v>47</v>
      </c>
      <c r="C23" s="161"/>
      <c r="D23" s="37">
        <v>1798</v>
      </c>
      <c r="E23" s="37">
        <v>2054</v>
      </c>
      <c r="F23" s="38">
        <v>1718</v>
      </c>
      <c r="G23" s="39">
        <f t="shared" si="0"/>
        <v>-0.12463485881207401</v>
      </c>
      <c r="H23" s="40">
        <f t="shared" si="1"/>
        <v>4.6565774155995346E-2</v>
      </c>
      <c r="J23" s="15"/>
      <c r="K23" s="160" t="s">
        <v>47</v>
      </c>
      <c r="L23" s="162"/>
      <c r="M23" s="76">
        <f>'[1]1월'!D22+'[1]2월'!D22+'[1]3월'!D22+'[1]4월'!D22+'[1]5월'!D22+'[1]6월'!D22+'[1]7월'!D22+'8월'!D23</f>
        <v>12887</v>
      </c>
      <c r="N23" s="74">
        <v>12400</v>
      </c>
      <c r="O23" s="75">
        <f t="shared" si="2"/>
        <v>3.9274193548387099E-2</v>
      </c>
    </row>
    <row r="24" spans="1:21" s="22" customFormat="1" ht="21" customHeight="1">
      <c r="A24" s="15"/>
      <c r="B24" s="160" t="s">
        <v>48</v>
      </c>
      <c r="C24" s="161"/>
      <c r="D24" s="37">
        <v>1041</v>
      </c>
      <c r="E24" s="37">
        <v>871</v>
      </c>
      <c r="F24" s="38">
        <v>789</v>
      </c>
      <c r="G24" s="39">
        <f t="shared" si="0"/>
        <v>0.19517795637198623</v>
      </c>
      <c r="H24" s="40">
        <f t="shared" si="1"/>
        <v>0.3193916349809886</v>
      </c>
      <c r="J24" s="15"/>
      <c r="K24" s="160" t="s">
        <v>48</v>
      </c>
      <c r="L24" s="162"/>
      <c r="M24" s="37">
        <f>'[1]1월'!D23+'[1]2월'!D23+'[1]3월'!D23+'[1]4월'!D23+'[1]5월'!D23+'[1]6월'!D23+'[1]7월'!D23+'8월'!D24</f>
        <v>7219</v>
      </c>
      <c r="N24" s="37">
        <v>6570</v>
      </c>
      <c r="O24" s="75">
        <f t="shared" si="2"/>
        <v>9.8782343987823443E-2</v>
      </c>
    </row>
    <row r="25" spans="1:21" s="77" customFormat="1" ht="21" customHeight="1">
      <c r="A25" s="167" t="s">
        <v>49</v>
      </c>
      <c r="B25" s="168"/>
      <c r="C25" s="168"/>
      <c r="D25" s="67">
        <f>SUM(D22:D24)</f>
        <v>3483</v>
      </c>
      <c r="E25" s="67">
        <f>SUM(E22:E24)</f>
        <v>3944</v>
      </c>
      <c r="F25" s="68">
        <f>SUM(F22:F24)</f>
        <v>3298</v>
      </c>
      <c r="G25" s="69">
        <f t="shared" si="0"/>
        <v>-0.11688640973630832</v>
      </c>
      <c r="H25" s="70">
        <f t="shared" si="1"/>
        <v>5.6094602789569438E-2</v>
      </c>
      <c r="J25" s="167" t="s">
        <v>49</v>
      </c>
      <c r="K25" s="169"/>
      <c r="L25" s="170"/>
      <c r="M25" s="71">
        <f>SUM(M22:M24)</f>
        <v>26348</v>
      </c>
      <c r="N25" s="71">
        <v>25187</v>
      </c>
      <c r="O25" s="72">
        <f t="shared" si="2"/>
        <v>4.6095207845317031E-2</v>
      </c>
      <c r="Q25" s="78"/>
    </row>
    <row r="26" spans="1:21" s="22" customFormat="1" ht="21" customHeight="1">
      <c r="A26" s="73" t="s">
        <v>50</v>
      </c>
      <c r="B26" s="171" t="s">
        <v>51</v>
      </c>
      <c r="C26" s="172"/>
      <c r="D26" s="37">
        <v>108</v>
      </c>
      <c r="E26" s="37">
        <v>915</v>
      </c>
      <c r="F26" s="38">
        <v>484</v>
      </c>
      <c r="G26" s="39">
        <f>(D26-E26)/E26</f>
        <v>-0.88196721311475412</v>
      </c>
      <c r="H26" s="40">
        <f t="shared" si="1"/>
        <v>-0.77685950413223137</v>
      </c>
      <c r="J26" s="73" t="s">
        <v>52</v>
      </c>
      <c r="K26" s="171" t="s">
        <v>53</v>
      </c>
      <c r="L26" s="173"/>
      <c r="M26" s="76">
        <f>'[1]1월'!D25+'[1]2월'!D25+'[1]3월'!D25+'[1]4월'!D25+'[1]5월'!D25+'[1]6월'!D25+'[1]7월'!D25+'8월'!D26</f>
        <v>4357</v>
      </c>
      <c r="N26" s="74">
        <v>1102</v>
      </c>
      <c r="O26" s="40">
        <f t="shared" si="2"/>
        <v>2.9537205081669691</v>
      </c>
    </row>
    <row r="27" spans="1:21" s="22" customFormat="1" ht="21" customHeight="1">
      <c r="A27" s="15" t="s">
        <v>54</v>
      </c>
      <c r="B27" s="174" t="s">
        <v>55</v>
      </c>
      <c r="C27" s="175"/>
      <c r="D27" s="37">
        <v>104</v>
      </c>
      <c r="E27" s="37">
        <v>868</v>
      </c>
      <c r="F27" s="38">
        <v>297</v>
      </c>
      <c r="G27" s="39">
        <f>(D27-E27)/E27</f>
        <v>-0.88018433179723499</v>
      </c>
      <c r="H27" s="40">
        <f t="shared" si="1"/>
        <v>-0.64983164983164987</v>
      </c>
      <c r="J27" s="15" t="s">
        <v>54</v>
      </c>
      <c r="K27" s="174" t="s">
        <v>56</v>
      </c>
      <c r="L27" s="176"/>
      <c r="M27" s="37">
        <f>'[1]1월'!D26+'[1]2월'!D26+'[1]3월'!D26+'[1]4월'!D26+'[1]5월'!D26+'[1]6월'!D26+'[1]7월'!D26+'8월'!D27</f>
        <v>4010</v>
      </c>
      <c r="N27" s="37">
        <v>1113</v>
      </c>
      <c r="O27" s="40">
        <f t="shared" si="2"/>
        <v>2.6028751123090745</v>
      </c>
    </row>
    <row r="28" spans="1:21" s="22" customFormat="1" ht="21" customHeight="1" thickBot="1">
      <c r="A28" s="177" t="s">
        <v>57</v>
      </c>
      <c r="B28" s="178"/>
      <c r="C28" s="178"/>
      <c r="D28" s="79">
        <f>SUM(D26:D27)</f>
        <v>212</v>
      </c>
      <c r="E28" s="79">
        <f>SUM(E26:E27)</f>
        <v>1783</v>
      </c>
      <c r="F28" s="80">
        <f>SUM(F26:F27)</f>
        <v>781</v>
      </c>
      <c r="G28" s="81">
        <f>(D28-E28)/E28</f>
        <v>-0.88109927089175544</v>
      </c>
      <c r="H28" s="82">
        <f t="shared" si="1"/>
        <v>-0.72855313700384128</v>
      </c>
      <c r="J28" s="167" t="s">
        <v>57</v>
      </c>
      <c r="K28" s="169"/>
      <c r="L28" s="170"/>
      <c r="M28" s="83">
        <f>SUM(M26:M27)</f>
        <v>8367</v>
      </c>
      <c r="N28" s="83">
        <v>2215</v>
      </c>
      <c r="O28" s="84">
        <f t="shared" si="2"/>
        <v>2.7774266365688489</v>
      </c>
    </row>
    <row r="29" spans="1:21" s="77" customFormat="1" ht="21" customHeight="1" thickBot="1">
      <c r="A29" s="179" t="s">
        <v>58</v>
      </c>
      <c r="B29" s="180"/>
      <c r="C29" s="181"/>
      <c r="D29" s="85">
        <f>SUM(D28,D25,D21)</f>
        <v>13844</v>
      </c>
      <c r="E29" s="85">
        <f>SUM(E28,E25,E21,6)</f>
        <v>12402</v>
      </c>
      <c r="F29" s="86">
        <f>SUM(F28,F25,F21)</f>
        <v>11938</v>
      </c>
      <c r="G29" s="87">
        <f>(D29-E29)/E29</f>
        <v>0.11627156910175779</v>
      </c>
      <c r="H29" s="87">
        <f t="shared" si="1"/>
        <v>0.15965823421008543</v>
      </c>
      <c r="J29" s="182" t="s">
        <v>59</v>
      </c>
      <c r="K29" s="183"/>
      <c r="L29" s="184"/>
      <c r="M29" s="88">
        <f>SUM(M21,M25,M28,6)</f>
        <v>97603</v>
      </c>
      <c r="N29" s="88">
        <v>97203</v>
      </c>
      <c r="O29" s="89">
        <f t="shared" si="2"/>
        <v>4.1150993282100343E-3</v>
      </c>
    </row>
    <row r="30" spans="1:21" s="93" customFormat="1" ht="15" customHeight="1">
      <c r="A30" s="185"/>
      <c r="B30" s="185"/>
      <c r="C30" s="185"/>
      <c r="D30" s="185"/>
      <c r="E30" s="90"/>
      <c r="F30" s="90"/>
      <c r="G30" s="91"/>
      <c r="H30" s="92"/>
      <c r="J30" s="185"/>
      <c r="K30" s="185"/>
      <c r="L30" s="185"/>
      <c r="M30" s="185"/>
      <c r="N30" s="90"/>
      <c r="O30" s="91"/>
    </row>
    <row r="31" spans="1:21" s="22" customFormat="1" ht="21" customHeight="1" thickBot="1">
      <c r="A31" s="94" t="s">
        <v>60</v>
      </c>
      <c r="B31" s="95"/>
      <c r="C31" s="95"/>
      <c r="D31" s="96"/>
      <c r="E31" s="96"/>
      <c r="F31" s="96"/>
      <c r="G31" s="97"/>
      <c r="H31" s="97"/>
      <c r="J31" s="94" t="s">
        <v>60</v>
      </c>
      <c r="K31" s="95"/>
      <c r="L31" s="95"/>
      <c r="M31" s="96"/>
      <c r="N31" s="96"/>
      <c r="O31" s="97"/>
    </row>
    <row r="32" spans="1:21" s="22" customFormat="1" ht="21" customHeight="1">
      <c r="A32" s="15" t="s">
        <v>14</v>
      </c>
      <c r="B32" s="186" t="s">
        <v>62</v>
      </c>
      <c r="C32" s="187"/>
      <c r="D32" s="98">
        <v>8056</v>
      </c>
      <c r="E32" s="99">
        <v>17073</v>
      </c>
      <c r="F32" s="99">
        <v>7873</v>
      </c>
      <c r="G32" s="20">
        <f t="shared" ref="G32:G41" si="3">(D32-E32)/E32</f>
        <v>-0.52814385286710008</v>
      </c>
      <c r="H32" s="21">
        <f>(D32-F32)/F32</f>
        <v>2.3243998475803378E-2</v>
      </c>
      <c r="J32" s="15" t="s">
        <v>17</v>
      </c>
      <c r="K32" s="186" t="s">
        <v>63</v>
      </c>
      <c r="L32" s="187"/>
      <c r="M32" s="18">
        <f>'[1]1월'!D31+'[1]2월'!D31+'[1]3월'!D31+'[1]4월'!D31+'[1]5월'!D31+'[1]6월'!D31+'[1]7월'!D31+'8월'!D32</f>
        <v>100139</v>
      </c>
      <c r="N32" s="18">
        <v>86424</v>
      </c>
      <c r="O32" s="21">
        <f>(M32-N32)/N32</f>
        <v>0.15869434416365824</v>
      </c>
      <c r="P32" s="96"/>
      <c r="Q32" s="100"/>
      <c r="R32" s="101"/>
      <c r="S32" s="101"/>
      <c r="U32" s="102"/>
    </row>
    <row r="33" spans="1:21" s="22" customFormat="1" ht="21" customHeight="1">
      <c r="A33" s="15" t="s">
        <v>19</v>
      </c>
      <c r="B33" s="188" t="s">
        <v>64</v>
      </c>
      <c r="C33" s="189"/>
      <c r="D33" s="103">
        <v>1143</v>
      </c>
      <c r="E33" s="38">
        <v>2084</v>
      </c>
      <c r="F33" s="38">
        <v>1776</v>
      </c>
      <c r="G33" s="39">
        <f t="shared" si="3"/>
        <v>-0.45153550863723607</v>
      </c>
      <c r="H33" s="40">
        <f>(D33-F33)/F33</f>
        <v>-0.35641891891891891</v>
      </c>
      <c r="J33" s="15" t="s">
        <v>21</v>
      </c>
      <c r="K33" s="188" t="s">
        <v>65</v>
      </c>
      <c r="L33" s="189"/>
      <c r="M33" s="74">
        <f>'[1]1월'!D32+'[1]2월'!D32+'[1]3월'!D32+'[1]4월'!D32+'[1]5월'!D32+'[1]6월'!D32+'[1]7월'!D32+'8월'!D33</f>
        <v>12605</v>
      </c>
      <c r="N33" s="74">
        <v>21030</v>
      </c>
      <c r="O33" s="40">
        <f t="shared" ref="O33:O41" si="4">(M33-N33)/N33</f>
        <v>-0.40061816452686638</v>
      </c>
      <c r="P33" s="96"/>
      <c r="Q33" s="100"/>
      <c r="R33" s="101"/>
      <c r="S33" s="101"/>
      <c r="U33" s="102"/>
    </row>
    <row r="34" spans="1:21" s="22" customFormat="1" ht="21" customHeight="1">
      <c r="A34" s="15"/>
      <c r="B34" s="188" t="s">
        <v>66</v>
      </c>
      <c r="C34" s="189"/>
      <c r="D34" s="103">
        <v>1318</v>
      </c>
      <c r="E34" s="38">
        <v>2643</v>
      </c>
      <c r="F34" s="38">
        <v>2685</v>
      </c>
      <c r="G34" s="39">
        <f t="shared" si="3"/>
        <v>-0.501324252743095</v>
      </c>
      <c r="H34" s="40">
        <f>(D34-F34)/F34</f>
        <v>-0.50912476722532585</v>
      </c>
      <c r="J34" s="15"/>
      <c r="K34" s="188" t="s">
        <v>67</v>
      </c>
      <c r="L34" s="189"/>
      <c r="M34" s="74">
        <f>'[1]1월'!D33+'[1]2월'!D33+'[1]3월'!D33+'[1]4월'!D33+'[1]5월'!D33+'[1]6월'!D33+'[1]7월'!D33+'8월'!D34</f>
        <v>20179</v>
      </c>
      <c r="N34" s="74">
        <v>22716</v>
      </c>
      <c r="O34" s="40">
        <f t="shared" si="4"/>
        <v>-0.1116833949639021</v>
      </c>
      <c r="P34" s="96"/>
      <c r="Q34" s="100"/>
      <c r="R34" s="101"/>
      <c r="S34" s="101"/>
      <c r="U34" s="102"/>
    </row>
    <row r="35" spans="1:21" s="22" customFormat="1" ht="21" customHeight="1">
      <c r="A35" s="15"/>
      <c r="B35" s="188" t="s">
        <v>44</v>
      </c>
      <c r="C35" s="189"/>
      <c r="D35" s="103">
        <v>11264</v>
      </c>
      <c r="E35" s="38">
        <v>24268</v>
      </c>
      <c r="F35" s="38">
        <v>18365</v>
      </c>
      <c r="G35" s="39">
        <f t="shared" si="3"/>
        <v>-0.5358496785890885</v>
      </c>
      <c r="H35" s="40">
        <f>(D35-F35)/F35</f>
        <v>-0.38665940647971686</v>
      </c>
      <c r="J35" s="15"/>
      <c r="K35" s="188" t="s">
        <v>68</v>
      </c>
      <c r="L35" s="189"/>
      <c r="M35" s="43">
        <f>'[1]1월'!D34+'[1]2월'!D34+'[1]3월'!D34+'[1]4월'!D34+'[1]5월'!D34+'[1]6월'!D34+'[1]7월'!D34+'8월'!D35</f>
        <v>168763</v>
      </c>
      <c r="N35" s="74">
        <v>186824</v>
      </c>
      <c r="O35" s="40">
        <f t="shared" si="4"/>
        <v>-9.6673874876889485E-2</v>
      </c>
      <c r="P35" s="96"/>
      <c r="Q35" s="100"/>
      <c r="R35" s="101"/>
      <c r="S35" s="101"/>
      <c r="U35" s="102"/>
    </row>
    <row r="36" spans="1:21" s="22" customFormat="1" ht="21" customHeight="1">
      <c r="A36" s="56"/>
      <c r="B36" s="174" t="s">
        <v>69</v>
      </c>
      <c r="C36" s="175"/>
      <c r="D36" s="104">
        <v>315</v>
      </c>
      <c r="E36" s="38">
        <v>1020</v>
      </c>
      <c r="F36" s="38">
        <v>381</v>
      </c>
      <c r="G36" s="39">
        <f t="shared" si="3"/>
        <v>-0.69117647058823528</v>
      </c>
      <c r="H36" s="40">
        <f>(D36-F36)/F36</f>
        <v>-0.17322834645669291</v>
      </c>
      <c r="J36" s="56"/>
      <c r="K36" s="174" t="s">
        <v>70</v>
      </c>
      <c r="L36" s="175"/>
      <c r="M36" s="43">
        <f>'[1]1월'!D35+'[1]2월'!D35+'[1]3월'!D35+'[1]4월'!D35+'[1]5월'!D35+'[1]6월'!D35+'[1]7월'!D35+'8월'!D36</f>
        <v>4020</v>
      </c>
      <c r="N36" s="43">
        <v>5269</v>
      </c>
      <c r="O36" s="40">
        <f t="shared" si="4"/>
        <v>-0.23704687796545834</v>
      </c>
      <c r="P36" s="96"/>
      <c r="Q36" s="100"/>
      <c r="R36" s="101"/>
      <c r="S36" s="101"/>
      <c r="U36" s="102"/>
    </row>
    <row r="37" spans="1:21" s="22" customFormat="1" ht="21" customHeight="1" thickBot="1">
      <c r="A37" s="105"/>
      <c r="B37" s="190" t="s">
        <v>20</v>
      </c>
      <c r="C37" s="190"/>
      <c r="D37" s="106">
        <f>SUM(D32:D36)</f>
        <v>22096</v>
      </c>
      <c r="E37" s="68">
        <f>SUM(E32:E36)</f>
        <v>47088</v>
      </c>
      <c r="F37" s="68">
        <f>SUM(F32:F36)</f>
        <v>31080</v>
      </c>
      <c r="G37" s="69">
        <f t="shared" si="3"/>
        <v>-0.53075093442065924</v>
      </c>
      <c r="H37" s="70">
        <f t="shared" si="1"/>
        <v>-0.28906048906048903</v>
      </c>
      <c r="I37" s="107"/>
      <c r="J37" s="105"/>
      <c r="K37" s="191" t="s">
        <v>20</v>
      </c>
      <c r="L37" s="191"/>
      <c r="M37" s="71">
        <f>SUM(M32:M36)</f>
        <v>305706</v>
      </c>
      <c r="N37" s="71">
        <v>322263</v>
      </c>
      <c r="O37" s="72">
        <f t="shared" si="4"/>
        <v>-5.1377291218663017E-2</v>
      </c>
      <c r="P37" s="107"/>
      <c r="Q37" s="108"/>
      <c r="R37" s="109"/>
      <c r="S37" s="109"/>
      <c r="U37" s="102"/>
    </row>
    <row r="38" spans="1:21" s="22" customFormat="1" ht="21" hidden="1" customHeight="1">
      <c r="A38" s="73" t="s">
        <v>71</v>
      </c>
      <c r="B38" s="171" t="s">
        <v>72</v>
      </c>
      <c r="C38" s="172"/>
      <c r="D38" s="110" t="s">
        <v>73</v>
      </c>
      <c r="E38" s="111">
        <v>0</v>
      </c>
      <c r="F38" s="111" t="s">
        <v>73</v>
      </c>
      <c r="G38" s="112">
        <v>0</v>
      </c>
      <c r="H38" s="40" t="s">
        <v>73</v>
      </c>
      <c r="J38" s="73" t="s">
        <v>74</v>
      </c>
      <c r="K38" s="171" t="s">
        <v>75</v>
      </c>
      <c r="L38" s="172"/>
      <c r="M38" s="74" t="s">
        <v>73</v>
      </c>
      <c r="N38" s="74">
        <v>135</v>
      </c>
      <c r="O38" s="75" t="s">
        <v>73</v>
      </c>
      <c r="P38" s="96"/>
      <c r="Q38" s="113"/>
      <c r="R38" s="101"/>
      <c r="S38" s="101"/>
      <c r="U38" s="114"/>
    </row>
    <row r="39" spans="1:21" s="22" customFormat="1" ht="21" hidden="1" customHeight="1">
      <c r="A39" s="15" t="s">
        <v>76</v>
      </c>
      <c r="B39" s="174" t="s">
        <v>77</v>
      </c>
      <c r="C39" s="175"/>
      <c r="D39" s="115" t="s">
        <v>73</v>
      </c>
      <c r="E39" s="111">
        <v>0</v>
      </c>
      <c r="F39" s="111" t="s">
        <v>73</v>
      </c>
      <c r="G39" s="112">
        <v>0</v>
      </c>
      <c r="H39" s="40" t="s">
        <v>73</v>
      </c>
      <c r="J39" s="15" t="s">
        <v>52</v>
      </c>
      <c r="K39" s="174" t="s">
        <v>78</v>
      </c>
      <c r="L39" s="175"/>
      <c r="M39" s="62" t="s">
        <v>73</v>
      </c>
      <c r="N39" s="74">
        <v>34</v>
      </c>
      <c r="O39" s="75" t="s">
        <v>73</v>
      </c>
      <c r="P39" s="96"/>
      <c r="Q39" s="113"/>
      <c r="R39" s="101"/>
      <c r="S39" s="101"/>
      <c r="U39" s="114"/>
    </row>
    <row r="40" spans="1:21" s="22" customFormat="1" ht="21" hidden="1" customHeight="1" thickBot="1">
      <c r="A40" s="116" t="s">
        <v>54</v>
      </c>
      <c r="B40" s="192" t="s">
        <v>20</v>
      </c>
      <c r="C40" s="192"/>
      <c r="D40" s="117">
        <f>SUM(D38:D39)</f>
        <v>0</v>
      </c>
      <c r="E40" s="118" t="s">
        <v>36</v>
      </c>
      <c r="F40" s="80">
        <f>SUM(F38:F39)</f>
        <v>0</v>
      </c>
      <c r="G40" s="119">
        <v>0</v>
      </c>
      <c r="H40" s="82" t="s">
        <v>36</v>
      </c>
      <c r="I40" s="120"/>
      <c r="J40" s="116" t="s">
        <v>21</v>
      </c>
      <c r="K40" s="192" t="s">
        <v>37</v>
      </c>
      <c r="L40" s="192"/>
      <c r="M40" s="121" t="s">
        <v>36</v>
      </c>
      <c r="N40" s="83">
        <v>169</v>
      </c>
      <c r="O40" s="84" t="s">
        <v>36</v>
      </c>
      <c r="P40" s="120"/>
      <c r="Q40" s="122"/>
      <c r="R40" s="109"/>
      <c r="S40" s="109"/>
      <c r="U40" s="114"/>
    </row>
    <row r="41" spans="1:21" s="22" customFormat="1" ht="21" customHeight="1" thickBot="1">
      <c r="A41" s="179" t="s">
        <v>61</v>
      </c>
      <c r="B41" s="180"/>
      <c r="C41" s="180"/>
      <c r="D41" s="85">
        <f>SUM(D40,D37)</f>
        <v>22096</v>
      </c>
      <c r="E41" s="123">
        <f>SUM(E40,E37)</f>
        <v>47088</v>
      </c>
      <c r="F41" s="124">
        <f>SUM(F40,F37)</f>
        <v>31080</v>
      </c>
      <c r="G41" s="125">
        <f t="shared" si="3"/>
        <v>-0.53075093442065924</v>
      </c>
      <c r="H41" s="126">
        <f t="shared" si="1"/>
        <v>-0.28906048906048903</v>
      </c>
      <c r="I41" s="120"/>
      <c r="J41" s="182" t="s">
        <v>61</v>
      </c>
      <c r="K41" s="183"/>
      <c r="L41" s="183"/>
      <c r="M41" s="127">
        <f>SUM(M37,M40)</f>
        <v>305706</v>
      </c>
      <c r="N41" s="127">
        <v>322432</v>
      </c>
      <c r="O41" s="128">
        <f t="shared" si="4"/>
        <v>-5.1874503771337829E-2</v>
      </c>
      <c r="P41" s="120"/>
      <c r="Q41" s="108"/>
      <c r="R41" s="109"/>
      <c r="S41" s="109"/>
      <c r="U41" s="102"/>
    </row>
    <row r="42" spans="1:21" s="132" customFormat="1" ht="21" customHeight="1" thickBot="1">
      <c r="A42" s="129"/>
      <c r="B42" s="129"/>
      <c r="C42" s="129"/>
      <c r="D42" s="130"/>
      <c r="E42" s="130"/>
      <c r="F42" s="130"/>
      <c r="G42" s="131"/>
      <c r="H42" s="92"/>
      <c r="J42" s="133"/>
      <c r="K42" s="134"/>
      <c r="L42" s="134"/>
      <c r="M42" s="135"/>
      <c r="N42" s="136"/>
      <c r="O42" s="137"/>
      <c r="Q42" s="22"/>
      <c r="R42" s="22"/>
      <c r="S42" s="22"/>
      <c r="T42" s="22"/>
    </row>
    <row r="43" spans="1:21" s="22" customFormat="1" ht="21" customHeight="1" thickBot="1">
      <c r="A43" s="164" t="s">
        <v>79</v>
      </c>
      <c r="B43" s="165"/>
      <c r="C43" s="166"/>
      <c r="D43" s="138">
        <f>D29+D41</f>
        <v>35940</v>
      </c>
      <c r="E43" s="138">
        <f>E29+E41</f>
        <v>59490</v>
      </c>
      <c r="F43" s="138">
        <f>F29+F41</f>
        <v>43018</v>
      </c>
      <c r="G43" s="139">
        <f>(D43-E43)/E43</f>
        <v>-0.39586485123550175</v>
      </c>
      <c r="H43" s="140">
        <f t="shared" si="1"/>
        <v>-0.16453577572179087</v>
      </c>
      <c r="J43" s="164" t="s">
        <v>80</v>
      </c>
      <c r="K43" s="165"/>
      <c r="L43" s="166"/>
      <c r="M43" s="141">
        <f>SUM(M29,M41)</f>
        <v>403309</v>
      </c>
      <c r="N43" s="141">
        <v>419635</v>
      </c>
      <c r="O43" s="142">
        <f>(M43-N43)/N43</f>
        <v>-3.8905239076816756E-2</v>
      </c>
      <c r="R43" s="120"/>
    </row>
    <row r="44" spans="1:21" s="132" customFormat="1" ht="9" customHeight="1">
      <c r="A44" s="143"/>
      <c r="B44" s="143"/>
      <c r="C44" s="143"/>
      <c r="D44" s="144"/>
      <c r="E44" s="144"/>
      <c r="F44" s="144"/>
      <c r="G44" s="145"/>
      <c r="H44" s="146"/>
      <c r="J44" s="147"/>
      <c r="K44" s="147"/>
      <c r="L44" s="147"/>
      <c r="M44" s="96"/>
      <c r="N44" s="96"/>
      <c r="O44" s="97"/>
    </row>
    <row r="45" spans="1:21" s="132" customFormat="1" ht="16.5" customHeight="1" thickBot="1">
      <c r="A45" s="93" t="s">
        <v>81</v>
      </c>
      <c r="B45" s="148"/>
      <c r="C45" s="148"/>
      <c r="D45" s="90"/>
      <c r="E45" s="90"/>
      <c r="F45" s="90"/>
      <c r="G45" s="149"/>
      <c r="H45" s="150"/>
      <c r="J45" s="93" t="s">
        <v>81</v>
      </c>
      <c r="K45" s="148"/>
      <c r="L45" s="151"/>
      <c r="M45" s="152"/>
      <c r="N45" s="152"/>
      <c r="O45" s="153"/>
    </row>
    <row r="46" spans="1:21" s="22" customFormat="1" ht="21" customHeight="1" thickBot="1">
      <c r="A46" s="179" t="s">
        <v>82</v>
      </c>
      <c r="B46" s="180"/>
      <c r="C46" s="181"/>
      <c r="D46" s="124">
        <v>53709</v>
      </c>
      <c r="E46" s="124">
        <v>67730</v>
      </c>
      <c r="F46" s="124">
        <v>77324</v>
      </c>
      <c r="G46" s="154">
        <f>(D46-E46)/E46</f>
        <v>-0.20701314041045327</v>
      </c>
      <c r="H46" s="126">
        <f t="shared" si="1"/>
        <v>-0.30540323832186644</v>
      </c>
      <c r="J46" s="193" t="s">
        <v>82</v>
      </c>
      <c r="K46" s="193"/>
      <c r="L46" s="193"/>
      <c r="M46" s="88">
        <v>559430</v>
      </c>
      <c r="N46" s="88">
        <v>740335</v>
      </c>
      <c r="O46" s="155">
        <f>(M46-N46)/N46</f>
        <v>-0.24435559577758717</v>
      </c>
    </row>
    <row r="47" spans="1:21" s="22" customFormat="1" ht="21.75" customHeight="1">
      <c r="A47" s="185" t="s">
        <v>83</v>
      </c>
      <c r="B47" s="185"/>
      <c r="C47" s="185"/>
      <c r="D47" s="185"/>
      <c r="J47" s="156"/>
      <c r="K47" s="157"/>
      <c r="L47" s="157"/>
      <c r="M47" s="157"/>
      <c r="N47" s="157"/>
      <c r="O47" s="157"/>
    </row>
    <row r="48" spans="1:21" s="77" customFormat="1" ht="18" customHeight="1">
      <c r="A48" s="156"/>
      <c r="J48" s="158"/>
      <c r="K48" s="157"/>
      <c r="L48" s="157"/>
      <c r="M48" s="157"/>
      <c r="N48" s="157"/>
      <c r="O48" s="157"/>
    </row>
    <row r="49" spans="1:15" s="77" customFormat="1" ht="18" customHeight="1">
      <c r="A49" s="158"/>
      <c r="G49" s="78"/>
      <c r="J49" s="157"/>
      <c r="K49" s="157"/>
      <c r="L49" s="157"/>
      <c r="M49" s="157"/>
      <c r="N49" s="157"/>
      <c r="O49" s="157"/>
    </row>
    <row r="50" spans="1:15" s="77" customFormat="1" ht="18" customHeight="1">
      <c r="J50" s="159"/>
      <c r="K50" s="157"/>
      <c r="L50" s="159"/>
      <c r="M50" s="159"/>
      <c r="N50" s="159"/>
      <c r="O50" s="159"/>
    </row>
    <row r="51" spans="1:15" s="22" customFormat="1" ht="18" customHeight="1">
      <c r="J51" s="159"/>
      <c r="K51" s="157"/>
      <c r="L51" s="159"/>
      <c r="M51" s="159"/>
      <c r="N51" s="159"/>
      <c r="O51" s="159"/>
    </row>
    <row r="52" spans="1:15" s="22" customFormat="1" ht="15.75" customHeight="1">
      <c r="J52" s="159"/>
      <c r="K52" s="157"/>
      <c r="L52" s="159"/>
      <c r="M52" s="159"/>
      <c r="N52" s="159"/>
      <c r="O52" s="159"/>
    </row>
    <row r="53" spans="1:15" s="22" customFormat="1" ht="15.75" customHeight="1">
      <c r="J53" s="159"/>
      <c r="K53" s="159"/>
      <c r="L53" s="159"/>
      <c r="M53" s="159"/>
      <c r="N53" s="159"/>
      <c r="O53" s="159"/>
    </row>
    <row r="54" spans="1:15" s="22" customFormat="1" ht="15.75" customHeight="1">
      <c r="J54" s="159"/>
      <c r="K54" s="159"/>
      <c r="L54" s="159"/>
      <c r="M54" s="159"/>
      <c r="N54" s="159"/>
      <c r="O54" s="159"/>
    </row>
    <row r="55" spans="1:15" s="22" customFormat="1" ht="15.75" customHeight="1">
      <c r="J55" s="159"/>
      <c r="K55" s="159"/>
      <c r="L55" s="159"/>
      <c r="M55" s="159"/>
      <c r="N55" s="159"/>
      <c r="O55" s="159"/>
    </row>
    <row r="56" spans="1:15" s="22" customFormat="1" ht="15.75" customHeight="1">
      <c r="J56" s="159"/>
      <c r="K56" s="159"/>
      <c r="L56" s="159"/>
      <c r="M56" s="159"/>
      <c r="N56" s="159"/>
      <c r="O56" s="159"/>
    </row>
    <row r="57" spans="1:15" s="22" customFormat="1" ht="15.75" customHeight="1">
      <c r="J57" s="159"/>
      <c r="K57" s="159"/>
      <c r="L57" s="159"/>
      <c r="M57" s="159"/>
      <c r="N57" s="159"/>
      <c r="O57" s="159"/>
    </row>
    <row r="58" spans="1:15" s="22" customFormat="1" ht="15.75" customHeight="1">
      <c r="J58" s="159"/>
      <c r="K58" s="159"/>
      <c r="L58" s="159"/>
      <c r="M58" s="159"/>
      <c r="N58" s="159"/>
      <c r="O58" s="159"/>
    </row>
    <row r="59" spans="1:15" s="22" customFormat="1" ht="15.75" customHeight="1">
      <c r="J59" s="159"/>
      <c r="K59" s="159"/>
      <c r="L59" s="159"/>
      <c r="M59" s="159"/>
      <c r="N59" s="159"/>
      <c r="O59" s="159"/>
    </row>
    <row r="60" spans="1:15" s="22" customFormat="1" ht="15.75" customHeight="1">
      <c r="J60" s="159"/>
      <c r="K60" s="159"/>
      <c r="L60" s="159"/>
      <c r="M60" s="159"/>
      <c r="N60" s="159"/>
      <c r="O60" s="159"/>
    </row>
    <row r="61" spans="1:15" s="22" customFormat="1" ht="15.75" customHeight="1">
      <c r="J61" s="159"/>
      <c r="K61" s="159"/>
      <c r="L61" s="159"/>
      <c r="M61" s="159"/>
      <c r="N61" s="159"/>
      <c r="O61" s="159"/>
    </row>
    <row r="62" spans="1:15" s="22" customFormat="1" ht="15.75" customHeight="1">
      <c r="J62" s="159"/>
      <c r="K62" s="159"/>
      <c r="L62" s="159"/>
      <c r="M62" s="159"/>
      <c r="N62" s="159"/>
      <c r="O62" s="159"/>
    </row>
    <row r="63" spans="1:15" s="22" customFormat="1" ht="15.75" customHeight="1">
      <c r="J63" s="159"/>
      <c r="K63" s="159"/>
      <c r="L63" s="159"/>
      <c r="M63" s="159"/>
      <c r="N63" s="159"/>
      <c r="O63" s="159"/>
    </row>
    <row r="64" spans="1:15" s="22" customFormat="1" ht="15.75" customHeight="1">
      <c r="J64" s="159"/>
      <c r="K64" s="159"/>
      <c r="L64" s="159"/>
      <c r="M64" s="159"/>
      <c r="N64" s="159"/>
      <c r="O64" s="159"/>
    </row>
    <row r="65" spans="10:15" s="22" customFormat="1" ht="15.75" customHeight="1">
      <c r="J65" s="159"/>
      <c r="K65" s="159"/>
      <c r="L65" s="159"/>
      <c r="M65" s="159"/>
      <c r="N65" s="159"/>
      <c r="O65" s="159"/>
    </row>
    <row r="66" spans="10:15" s="22" customFormat="1" ht="15.75" customHeight="1">
      <c r="J66" s="159"/>
      <c r="K66" s="159"/>
      <c r="L66" s="159"/>
      <c r="M66" s="159"/>
      <c r="N66" s="159"/>
      <c r="O66" s="159"/>
    </row>
    <row r="67" spans="10:15" s="22" customFormat="1" ht="15.75" customHeight="1">
      <c r="J67" s="159"/>
      <c r="K67" s="159"/>
      <c r="L67" s="159"/>
      <c r="M67" s="159"/>
      <c r="N67" s="159"/>
      <c r="O67" s="159"/>
    </row>
    <row r="68" spans="10:15" s="22" customFormat="1" ht="15.75" customHeight="1">
      <c r="J68" s="159"/>
      <c r="K68" s="159"/>
      <c r="L68" s="159"/>
      <c r="M68" s="159"/>
      <c r="N68" s="159"/>
      <c r="O68" s="159"/>
    </row>
    <row r="69" spans="10:15" s="22" customFormat="1" ht="15.75" customHeight="1">
      <c r="J69" s="159"/>
      <c r="K69" s="159"/>
      <c r="L69" s="159"/>
      <c r="M69" s="159"/>
      <c r="N69" s="159"/>
      <c r="O69" s="159"/>
    </row>
    <row r="70" spans="10:15" s="22" customFormat="1" ht="15.75" customHeight="1">
      <c r="J70" s="159"/>
      <c r="K70" s="159"/>
      <c r="L70" s="159"/>
      <c r="M70" s="159"/>
      <c r="N70" s="159"/>
      <c r="O70" s="159"/>
    </row>
    <row r="71" spans="10:15" s="22" customFormat="1" ht="15.75" customHeight="1">
      <c r="J71" s="159"/>
      <c r="K71" s="159"/>
      <c r="L71" s="159"/>
      <c r="M71" s="159"/>
      <c r="N71" s="159"/>
      <c r="O71" s="159"/>
    </row>
    <row r="72" spans="10:15" s="22" customFormat="1" ht="15.75" customHeight="1">
      <c r="J72" s="159"/>
      <c r="K72" s="159"/>
      <c r="L72" s="159"/>
      <c r="M72" s="159"/>
      <c r="N72" s="159"/>
      <c r="O72" s="159"/>
    </row>
    <row r="73" spans="10:15" s="22" customFormat="1" ht="15.75" customHeight="1">
      <c r="J73" s="159"/>
      <c r="K73" s="159"/>
      <c r="L73" s="159"/>
      <c r="M73" s="159"/>
      <c r="N73" s="159"/>
      <c r="O73" s="159"/>
    </row>
    <row r="74" spans="10:15" s="22" customFormat="1" ht="15.75" customHeight="1">
      <c r="J74" s="159"/>
      <c r="K74" s="159"/>
      <c r="L74" s="159"/>
      <c r="M74" s="159"/>
      <c r="N74" s="159"/>
      <c r="O74" s="159"/>
    </row>
    <row r="75" spans="10:15" s="22" customFormat="1" ht="15.75" customHeight="1">
      <c r="J75" s="159"/>
      <c r="K75" s="159"/>
      <c r="L75" s="159"/>
      <c r="M75" s="159"/>
      <c r="N75" s="159"/>
      <c r="O75" s="159"/>
    </row>
    <row r="76" spans="10:15" s="22" customFormat="1" ht="15.75" customHeight="1">
      <c r="J76" s="159"/>
      <c r="K76" s="159"/>
      <c r="L76" s="159"/>
      <c r="M76" s="159"/>
      <c r="N76" s="159"/>
      <c r="O76" s="159"/>
    </row>
    <row r="77" spans="10:15" s="22" customFormat="1" ht="15.75" customHeight="1">
      <c r="J77" s="159"/>
      <c r="K77" s="159"/>
      <c r="L77" s="159"/>
      <c r="M77" s="159"/>
      <c r="N77" s="159"/>
      <c r="O77" s="159"/>
    </row>
    <row r="78" spans="10:15" s="22" customFormat="1" ht="15.75" customHeight="1">
      <c r="J78" s="159"/>
      <c r="K78" s="159"/>
      <c r="L78" s="159"/>
      <c r="M78" s="159"/>
      <c r="N78" s="159"/>
      <c r="O78" s="159"/>
    </row>
    <row r="79" spans="10:15" s="22" customFormat="1" ht="15.75" customHeight="1">
      <c r="J79" s="159"/>
      <c r="K79" s="159"/>
      <c r="L79" s="159"/>
      <c r="M79" s="159"/>
      <c r="N79" s="159"/>
      <c r="O79" s="159"/>
    </row>
    <row r="80" spans="10:15" s="22" customFormat="1" ht="15.75" customHeight="1">
      <c r="J80" s="159"/>
      <c r="K80" s="159"/>
      <c r="L80" s="159"/>
      <c r="M80" s="159"/>
      <c r="N80" s="159"/>
      <c r="O80" s="159"/>
    </row>
    <row r="81" spans="10:15" s="22" customFormat="1" ht="15.75" customHeight="1">
      <c r="J81" s="159"/>
      <c r="K81" s="159"/>
      <c r="L81" s="159"/>
      <c r="M81" s="159"/>
      <c r="N81" s="159"/>
      <c r="O81" s="159"/>
    </row>
    <row r="82" spans="10:15" s="22" customFormat="1" ht="15.75" customHeight="1">
      <c r="J82" s="159"/>
      <c r="K82" s="159"/>
      <c r="L82" s="159"/>
      <c r="M82" s="159"/>
      <c r="N82" s="159"/>
      <c r="O82" s="159"/>
    </row>
    <row r="83" spans="10:15" s="22" customFormat="1" ht="15.75" customHeight="1">
      <c r="J83" s="159"/>
      <c r="K83" s="159"/>
      <c r="L83" s="159"/>
      <c r="M83" s="159"/>
      <c r="N83" s="159"/>
      <c r="O83" s="159"/>
    </row>
    <row r="84" spans="10:15" ht="15.75" customHeight="1">
      <c r="J84" s="159"/>
      <c r="K84" s="159"/>
      <c r="L84" s="159"/>
      <c r="M84" s="159"/>
      <c r="N84" s="159"/>
      <c r="O84" s="159"/>
    </row>
  </sheetData>
  <mergeCells count="48">
    <mergeCell ref="A43:C43"/>
    <mergeCell ref="J43:L43"/>
    <mergeCell ref="A46:C46"/>
    <mergeCell ref="J46:L46"/>
    <mergeCell ref="A47:D47"/>
    <mergeCell ref="B39:C39"/>
    <mergeCell ref="K39:L39"/>
    <mergeCell ref="B40:C40"/>
    <mergeCell ref="K40:L40"/>
    <mergeCell ref="A41:C41"/>
    <mergeCell ref="J41:L41"/>
    <mergeCell ref="B36:C36"/>
    <mergeCell ref="K36:L36"/>
    <mergeCell ref="B37:C37"/>
    <mergeCell ref="K37:L37"/>
    <mergeCell ref="B38:C38"/>
    <mergeCell ref="K38:L38"/>
    <mergeCell ref="B33:C33"/>
    <mergeCell ref="K33:L33"/>
    <mergeCell ref="B34:C34"/>
    <mergeCell ref="K34:L34"/>
    <mergeCell ref="B35:C35"/>
    <mergeCell ref="K35:L35"/>
    <mergeCell ref="A29:C29"/>
    <mergeCell ref="J29:L29"/>
    <mergeCell ref="A30:D30"/>
    <mergeCell ref="J30:M30"/>
    <mergeCell ref="B32:C32"/>
    <mergeCell ref="K32:L32"/>
    <mergeCell ref="B26:C26"/>
    <mergeCell ref="K26:L26"/>
    <mergeCell ref="B27:C27"/>
    <mergeCell ref="K27:L27"/>
    <mergeCell ref="A28:C28"/>
    <mergeCell ref="J28:L28"/>
    <mergeCell ref="B23:C23"/>
    <mergeCell ref="K23:L23"/>
    <mergeCell ref="B24:C24"/>
    <mergeCell ref="K24:L24"/>
    <mergeCell ref="A25:C25"/>
    <mergeCell ref="J25:L25"/>
    <mergeCell ref="B22:C22"/>
    <mergeCell ref="K22:L22"/>
    <mergeCell ref="A2:H2"/>
    <mergeCell ref="J2:O2"/>
    <mergeCell ref="J5:L5"/>
    <mergeCell ref="A21:C21"/>
    <mergeCell ref="J21:L21"/>
  </mergeCells>
  <phoneticPr fontId="3" type="noConversion"/>
  <pageMargins left="1.1100000000000001" right="0.75" top="0.42" bottom="0.33" header="0.21" footer="0.28000000000000003"/>
  <pageSetup paperSize="9"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2015-09-01T01:00:35Z</dcterms:created>
  <dcterms:modified xsi:type="dcterms:W3CDTF">2015-09-01T03:50:21Z</dcterms:modified>
</cp:coreProperties>
</file>