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판매실적\2017\GMK 월별 판매실적 Table\"/>
    </mc:Choice>
  </mc:AlternateContent>
  <bookViews>
    <workbookView xWindow="0" yWindow="0" windowWidth="24000" windowHeight="9870"/>
  </bookViews>
  <sheets>
    <sheet name="8월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9" i="1" l="1"/>
  <c r="M39" i="1"/>
  <c r="G39" i="1"/>
  <c r="F39" i="1"/>
  <c r="F41" i="1" s="1"/>
  <c r="E39" i="1"/>
  <c r="D39" i="1"/>
  <c r="H39" i="1" s="1"/>
  <c r="M38" i="1"/>
  <c r="O38" i="1" s="1"/>
  <c r="H38" i="1"/>
  <c r="G38" i="1"/>
  <c r="M37" i="1"/>
  <c r="O37" i="1" s="1"/>
  <c r="H37" i="1"/>
  <c r="G37" i="1"/>
  <c r="M36" i="1"/>
  <c r="O36" i="1" s="1"/>
  <c r="H36" i="1"/>
  <c r="G36" i="1"/>
  <c r="M35" i="1"/>
  <c r="O35" i="1" s="1"/>
  <c r="H35" i="1"/>
  <c r="G35" i="1"/>
  <c r="M34" i="1"/>
  <c r="O34" i="1" s="1"/>
  <c r="H34" i="1"/>
  <c r="G34" i="1"/>
  <c r="M29" i="1"/>
  <c r="O29" i="1" s="1"/>
  <c r="O28" i="1"/>
  <c r="M28" i="1"/>
  <c r="H28" i="1"/>
  <c r="G28" i="1"/>
  <c r="E28" i="1"/>
  <c r="D28" i="1"/>
  <c r="M27" i="1"/>
  <c r="O27" i="1" s="1"/>
  <c r="H27" i="1"/>
  <c r="G27" i="1"/>
  <c r="M26" i="1"/>
  <c r="O26" i="1" s="1"/>
  <c r="H26" i="1"/>
  <c r="G26" i="1"/>
  <c r="M25" i="1"/>
  <c r="O25" i="1" s="1"/>
  <c r="E25" i="1"/>
  <c r="D25" i="1"/>
  <c r="H25" i="1" s="1"/>
  <c r="O24" i="1"/>
  <c r="M24" i="1"/>
  <c r="H24" i="1"/>
  <c r="G24" i="1"/>
  <c r="M23" i="1"/>
  <c r="O23" i="1" s="1"/>
  <c r="H23" i="1"/>
  <c r="G23" i="1"/>
  <c r="M22" i="1"/>
  <c r="O22" i="1" s="1"/>
  <c r="H22" i="1"/>
  <c r="G22" i="1"/>
  <c r="M21" i="1"/>
  <c r="O21" i="1" s="1"/>
  <c r="M20" i="1"/>
  <c r="O20" i="1" s="1"/>
  <c r="E20" i="1"/>
  <c r="D20" i="1"/>
  <c r="H20" i="1" s="1"/>
  <c r="N19" i="1"/>
  <c r="M19" i="1"/>
  <c r="G19" i="1"/>
  <c r="O18" i="1"/>
  <c r="M18" i="1"/>
  <c r="M17" i="1"/>
  <c r="O17" i="1" s="1"/>
  <c r="H17" i="1"/>
  <c r="E17" i="1"/>
  <c r="D17" i="1"/>
  <c r="G17" i="1" s="1"/>
  <c r="O16" i="1"/>
  <c r="M16" i="1"/>
  <c r="H16" i="1"/>
  <c r="G16" i="1"/>
  <c r="O15" i="1"/>
  <c r="M15" i="1"/>
  <c r="E15" i="1"/>
  <c r="G15" i="1" s="1"/>
  <c r="D15" i="1"/>
  <c r="H15" i="1" s="1"/>
  <c r="M14" i="1"/>
  <c r="O14" i="1" s="1"/>
  <c r="H14" i="1"/>
  <c r="G14" i="1"/>
  <c r="M13" i="1"/>
  <c r="O13" i="1" s="1"/>
  <c r="O12" i="1"/>
  <c r="M12" i="1"/>
  <c r="H12" i="1"/>
  <c r="G12" i="1"/>
  <c r="E12" i="1"/>
  <c r="D12" i="1"/>
  <c r="M11" i="1"/>
  <c r="O11" i="1" s="1"/>
  <c r="H11" i="1"/>
  <c r="G11" i="1"/>
  <c r="M10" i="1"/>
  <c r="O10" i="1" s="1"/>
  <c r="E10" i="1"/>
  <c r="D10" i="1"/>
  <c r="H10" i="1" s="1"/>
  <c r="O9" i="1"/>
  <c r="M9" i="1"/>
  <c r="H9" i="1"/>
  <c r="G9" i="1"/>
  <c r="M8" i="1"/>
  <c r="O8" i="1" s="1"/>
  <c r="H8" i="1"/>
  <c r="G8" i="1"/>
  <c r="E8" i="1"/>
  <c r="D8" i="1"/>
  <c r="M7" i="1"/>
  <c r="O7" i="1" s="1"/>
  <c r="H7" i="1"/>
  <c r="G7" i="1"/>
  <c r="M6" i="1"/>
  <c r="O6" i="1" s="1"/>
  <c r="E6" i="1"/>
  <c r="E21" i="1" s="1"/>
  <c r="E29" i="1" s="1"/>
  <c r="E41" i="1" s="1"/>
  <c r="D6" i="1"/>
  <c r="H6" i="1" s="1"/>
  <c r="M5" i="1"/>
  <c r="O5" i="1" s="1"/>
  <c r="H5" i="1"/>
  <c r="G5" i="1"/>
  <c r="G10" i="1" l="1"/>
  <c r="G20" i="1"/>
  <c r="D21" i="1"/>
  <c r="G25" i="1"/>
  <c r="M41" i="1"/>
  <c r="O41" i="1" s="1"/>
  <c r="G6" i="1"/>
  <c r="D29" i="1" l="1"/>
  <c r="H21" i="1"/>
  <c r="G21" i="1"/>
  <c r="H29" i="1" l="1"/>
  <c r="D41" i="1"/>
  <c r="G29" i="1"/>
  <c r="H41" i="1" l="1"/>
  <c r="G41" i="1"/>
</calcChain>
</file>

<file path=xl/sharedStrings.xml><?xml version="1.0" encoding="utf-8"?>
<sst xmlns="http://schemas.openxmlformats.org/spreadsheetml/2006/main" count="111" uniqueCount="68">
  <si>
    <t>내수</t>
  </si>
  <si>
    <t>전년대비증감</t>
  </si>
  <si>
    <t>경형</t>
  </si>
  <si>
    <t>소형</t>
  </si>
  <si>
    <t>준중형</t>
  </si>
  <si>
    <t>중형</t>
  </si>
  <si>
    <t>준대형</t>
  </si>
  <si>
    <t>알페온</t>
  </si>
  <si>
    <t>소  계</t>
  </si>
  <si>
    <t>RV</t>
  </si>
  <si>
    <t>다마스</t>
  </si>
  <si>
    <t>라보</t>
  </si>
  <si>
    <t>경승용차</t>
  </si>
  <si>
    <t>소형승용차</t>
  </si>
  <si>
    <t>준중형승용차</t>
  </si>
  <si>
    <t>R V</t>
  </si>
  <si>
    <t>중대형승용차</t>
  </si>
  <si>
    <t>내수</t>
    <phoneticPr fontId="3" type="noConversion"/>
  </si>
  <si>
    <t>구  분</t>
    <phoneticPr fontId="3" type="noConversion"/>
  </si>
  <si>
    <t>전월대비증감</t>
    <phoneticPr fontId="3" type="noConversion"/>
  </si>
  <si>
    <t>전년동월대비</t>
    <phoneticPr fontId="3" type="noConversion"/>
  </si>
  <si>
    <t>스파크</t>
    <phoneticPr fontId="3" type="noConversion"/>
  </si>
  <si>
    <t>소  계</t>
    <phoneticPr fontId="3" type="noConversion"/>
  </si>
  <si>
    <t>소형</t>
    <phoneticPr fontId="3" type="noConversion"/>
  </si>
  <si>
    <t>아베오</t>
    <phoneticPr fontId="3" type="noConversion"/>
  </si>
  <si>
    <t>준중형</t>
    <phoneticPr fontId="3" type="noConversion"/>
  </si>
  <si>
    <t>말리부</t>
    <phoneticPr fontId="3" type="noConversion"/>
  </si>
  <si>
    <t>임팔라</t>
    <phoneticPr fontId="3" type="noConversion"/>
  </si>
  <si>
    <t>-</t>
    <phoneticPr fontId="3" type="noConversion"/>
  </si>
  <si>
    <t>볼트EV(Bolt EV)</t>
    <phoneticPr fontId="3" type="noConversion"/>
  </si>
  <si>
    <t>캡티바</t>
    <phoneticPr fontId="3" type="noConversion"/>
  </si>
  <si>
    <t>RV 계</t>
    <phoneticPr fontId="3" type="noConversion"/>
  </si>
  <si>
    <t>상
용</t>
    <phoneticPr fontId="3" type="noConversion"/>
  </si>
  <si>
    <t>경상용차 계</t>
    <phoneticPr fontId="3" type="noConversion"/>
  </si>
  <si>
    <t>* 2016년 1월 판매실적에 단종차량 47대 포함</t>
    <phoneticPr fontId="3" type="noConversion"/>
  </si>
  <si>
    <t>경승용차</t>
    <phoneticPr fontId="3" type="noConversion"/>
  </si>
  <si>
    <t>중대형승용차</t>
    <phoneticPr fontId="3" type="noConversion"/>
  </si>
  <si>
    <t>총  계</t>
    <phoneticPr fontId="3" type="noConversion"/>
  </si>
  <si>
    <t>한국지엠 2017년 8월 판매실적</t>
    <phoneticPr fontId="3" type="noConversion"/>
  </si>
  <si>
    <t>한국지엠 2017년 1-8월 판매실적</t>
    <phoneticPr fontId="3" type="noConversion"/>
  </si>
  <si>
    <t>'17. 8.</t>
    <phoneticPr fontId="7" type="noConversion"/>
  </si>
  <si>
    <t>'17. 7.</t>
    <phoneticPr fontId="3" type="noConversion"/>
  </si>
  <si>
    <t>'16. 8.</t>
    <phoneticPr fontId="7" type="noConversion"/>
  </si>
  <si>
    <t>'17. 1-8</t>
    <phoneticPr fontId="3" type="noConversion"/>
  </si>
  <si>
    <t>'16. 1-8</t>
    <phoneticPr fontId="3" type="noConversion"/>
  </si>
  <si>
    <t>승
용</t>
    <phoneticPr fontId="3" type="noConversion"/>
  </si>
  <si>
    <t>경형</t>
    <phoneticPr fontId="3" type="noConversion"/>
  </si>
  <si>
    <t>크루즈</t>
    <phoneticPr fontId="3" type="noConversion"/>
  </si>
  <si>
    <t>중형</t>
    <phoneticPr fontId="3" type="noConversion"/>
  </si>
  <si>
    <t>스포츠</t>
    <phoneticPr fontId="3" type="noConversion"/>
  </si>
  <si>
    <t>카마로</t>
    <phoneticPr fontId="3" type="noConversion"/>
  </si>
  <si>
    <t>PHEV
&amp;
EV</t>
    <phoneticPr fontId="3" type="noConversion"/>
  </si>
  <si>
    <t>볼트(Volt)</t>
    <phoneticPr fontId="3" type="noConversion"/>
  </si>
  <si>
    <t>승용차 계</t>
    <phoneticPr fontId="3" type="noConversion"/>
  </si>
  <si>
    <t>RV</t>
    <phoneticPr fontId="3" type="noConversion"/>
  </si>
  <si>
    <t>올란도</t>
    <phoneticPr fontId="3" type="noConversion"/>
  </si>
  <si>
    <t>트랙스</t>
    <phoneticPr fontId="3" type="noConversion"/>
  </si>
  <si>
    <t>다마스</t>
    <phoneticPr fontId="3" type="noConversion"/>
  </si>
  <si>
    <t>라보</t>
    <phoneticPr fontId="3" type="noConversion"/>
  </si>
  <si>
    <t>내수 계</t>
    <phoneticPr fontId="3" type="noConversion"/>
  </si>
  <si>
    <t>* 2017년 1월, 5월, 7월 판매실적에 단종차량 11대 포함</t>
    <phoneticPr fontId="3" type="noConversion"/>
  </si>
  <si>
    <t>수출 (선적기준)</t>
    <phoneticPr fontId="3" type="noConversion"/>
  </si>
  <si>
    <t>세
그
먼
트</t>
    <phoneticPr fontId="3" type="noConversion"/>
  </si>
  <si>
    <t>소형승용차</t>
    <phoneticPr fontId="3" type="noConversion"/>
  </si>
  <si>
    <t>준중형승용차</t>
    <phoneticPr fontId="3" type="noConversion"/>
  </si>
  <si>
    <t>수출 계</t>
    <phoneticPr fontId="3" type="noConversion"/>
  </si>
  <si>
    <t>총  계(내수+수출)</t>
    <phoneticPr fontId="3" type="noConversion"/>
  </si>
  <si>
    <t>-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</si>
</sst>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.0%"/>
    <numFmt numFmtId="177" formatCode="#,##0_);[Red]\(#,##0\)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12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u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2"/>
      <name val="맑은 고딕"/>
      <family val="3"/>
      <charset val="129"/>
    </font>
    <font>
      <b/>
      <sz val="12"/>
      <name val="맑은 고딕"/>
      <family val="3"/>
      <charset val="129"/>
    </font>
    <font>
      <sz val="10"/>
      <name val="맑은 고딕"/>
      <family val="3"/>
      <charset val="129"/>
      <scheme val="minor"/>
    </font>
    <font>
      <i/>
      <sz val="9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5" xfId="0" quotePrefix="1" applyFont="1" applyFill="1" applyBorder="1" applyAlignment="1">
      <alignment horizontal="center" vertical="center"/>
    </xf>
    <xf numFmtId="0" fontId="6" fillId="2" borderId="6" xfId="0" quotePrefix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6" fillId="2" borderId="10" xfId="0" quotePrefix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41" fontId="2" fillId="0" borderId="13" xfId="1" quotePrefix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41" fontId="2" fillId="0" borderId="17" xfId="1" quotePrefix="1" applyFont="1" applyFill="1" applyBorder="1" applyAlignment="1">
      <alignment horizontal="right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41" fontId="6" fillId="0" borderId="21" xfId="1" quotePrefix="1" applyFont="1" applyFill="1" applyBorder="1" applyAlignment="1">
      <alignment horizontal="right" vertical="center"/>
    </xf>
    <xf numFmtId="176" fontId="6" fillId="0" borderId="23" xfId="0" applyNumberFormat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>
      <alignment horizontal="right" vertical="center"/>
    </xf>
    <xf numFmtId="41" fontId="9" fillId="0" borderId="22" xfId="1" quotePrefix="1" applyFont="1" applyFill="1" applyBorder="1" applyAlignment="1">
      <alignment vertical="center"/>
    </xf>
    <xf numFmtId="176" fontId="6" fillId="0" borderId="25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 shrinkToFit="1"/>
    </xf>
    <xf numFmtId="41" fontId="2" fillId="0" borderId="21" xfId="1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41" fontId="2" fillId="0" borderId="0" xfId="1" quotePrefix="1" applyFont="1" applyFill="1" applyBorder="1" applyAlignment="1">
      <alignment horizontal="right" vertical="center"/>
    </xf>
    <xf numFmtId="41" fontId="6" fillId="0" borderId="21" xfId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horizontal="right" vertical="center"/>
    </xf>
    <xf numFmtId="41" fontId="2" fillId="0" borderId="0" xfId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 shrinkToFit="1"/>
    </xf>
    <xf numFmtId="41" fontId="8" fillId="0" borderId="22" xfId="1" quotePrefix="1" applyFont="1" applyFill="1" applyBorder="1" applyAlignment="1">
      <alignment vertical="center"/>
    </xf>
    <xf numFmtId="176" fontId="2" fillId="0" borderId="25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vertical="center"/>
    </xf>
    <xf numFmtId="176" fontId="2" fillId="0" borderId="23" xfId="0" quotePrefix="1" applyNumberFormat="1" applyFont="1" applyFill="1" applyBorder="1" applyAlignment="1">
      <alignment horizontal="right" vertical="center"/>
    </xf>
    <xf numFmtId="176" fontId="2" fillId="0" borderId="18" xfId="0" quotePrefix="1" applyNumberFormat="1" applyFont="1" applyFill="1" applyBorder="1" applyAlignment="1">
      <alignment horizontal="right" vertical="center"/>
    </xf>
    <xf numFmtId="41" fontId="2" fillId="0" borderId="21" xfId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/>
    </xf>
    <xf numFmtId="41" fontId="2" fillId="0" borderId="0" xfId="0" applyNumberFormat="1" applyFont="1" applyFill="1" applyAlignment="1">
      <alignment vertical="center"/>
    </xf>
    <xf numFmtId="176" fontId="6" fillId="0" borderId="18" xfId="0" quotePrefix="1" applyNumberFormat="1" applyFont="1" applyFill="1" applyBorder="1" applyAlignment="1">
      <alignment horizontal="right" vertical="center"/>
    </xf>
    <xf numFmtId="0" fontId="6" fillId="3" borderId="30" xfId="0" applyFont="1" applyFill="1" applyBorder="1" applyAlignment="1">
      <alignment horizontal="center" vertical="center"/>
    </xf>
    <xf numFmtId="41" fontId="2" fillId="0" borderId="21" xfId="1" quotePrefix="1" applyFont="1" applyFill="1" applyBorder="1" applyAlignment="1">
      <alignment horizontal="right" vertical="center"/>
    </xf>
    <xf numFmtId="176" fontId="2" fillId="0" borderId="24" xfId="0" quotePrefix="1" applyNumberFormat="1" applyFont="1" applyFill="1" applyBorder="1" applyAlignment="1">
      <alignment horizontal="right" vertical="center"/>
    </xf>
    <xf numFmtId="41" fontId="2" fillId="0" borderId="31" xfId="1" quotePrefix="1" applyFont="1" applyFill="1" applyBorder="1" applyAlignment="1">
      <alignment horizontal="right" vertical="center"/>
    </xf>
    <xf numFmtId="41" fontId="6" fillId="0" borderId="17" xfId="1" quotePrefix="1" applyFont="1" applyFill="1" applyBorder="1" applyAlignment="1">
      <alignment horizontal="right" vertical="center"/>
    </xf>
    <xf numFmtId="41" fontId="6" fillId="4" borderId="21" xfId="1" applyFont="1" applyFill="1" applyBorder="1" applyAlignment="1">
      <alignment vertical="center"/>
    </xf>
    <xf numFmtId="176" fontId="6" fillId="4" borderId="23" xfId="0" applyNumberFormat="1" applyFont="1" applyFill="1" applyBorder="1" applyAlignment="1">
      <alignment horizontal="right" vertical="center"/>
    </xf>
    <xf numFmtId="176" fontId="6" fillId="4" borderId="24" xfId="0" applyNumberFormat="1" applyFont="1" applyFill="1" applyBorder="1" applyAlignment="1">
      <alignment horizontal="right" vertical="center"/>
    </xf>
    <xf numFmtId="41" fontId="9" fillId="5" borderId="22" xfId="1" applyFont="1" applyFill="1" applyBorder="1" applyAlignment="1">
      <alignment vertical="center"/>
    </xf>
    <xf numFmtId="176" fontId="6" fillId="5" borderId="25" xfId="0" quotePrefix="1" applyNumberFormat="1" applyFont="1" applyFill="1" applyBorder="1" applyAlignment="1">
      <alignment horizontal="right" vertical="center"/>
    </xf>
    <xf numFmtId="176" fontId="2" fillId="0" borderId="25" xfId="0" quotePrefix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41" fontId="2" fillId="0" borderId="36" xfId="1" applyFont="1" applyFill="1" applyBorder="1" applyAlignment="1">
      <alignment vertical="center"/>
    </xf>
    <xf numFmtId="41" fontId="6" fillId="4" borderId="36" xfId="1" applyFont="1" applyFill="1" applyBorder="1" applyAlignment="1">
      <alignment vertical="center"/>
    </xf>
    <xf numFmtId="176" fontId="6" fillId="4" borderId="40" xfId="0" applyNumberFormat="1" applyFont="1" applyFill="1" applyBorder="1" applyAlignment="1">
      <alignment horizontal="right" vertical="center"/>
    </xf>
    <xf numFmtId="176" fontId="6" fillId="4" borderId="41" xfId="0" applyNumberFormat="1" applyFont="1" applyFill="1" applyBorder="1" applyAlignment="1">
      <alignment horizontal="right" vertical="center"/>
    </xf>
    <xf numFmtId="41" fontId="9" fillId="5" borderId="39" xfId="1" applyFont="1" applyFill="1" applyBorder="1" applyAlignment="1">
      <alignment vertical="center"/>
    </xf>
    <xf numFmtId="176" fontId="6" fillId="5" borderId="42" xfId="0" quotePrefix="1" applyNumberFormat="1" applyFont="1" applyFill="1" applyBorder="1" applyAlignment="1">
      <alignment horizontal="right" vertical="center"/>
    </xf>
    <xf numFmtId="41" fontId="6" fillId="6" borderId="10" xfId="1" applyFont="1" applyFill="1" applyBorder="1" applyAlignment="1">
      <alignment vertical="center"/>
    </xf>
    <xf numFmtId="176" fontId="6" fillId="6" borderId="9" xfId="0" applyNumberFormat="1" applyFont="1" applyFill="1" applyBorder="1" applyAlignment="1">
      <alignment horizontal="right" vertical="center"/>
    </xf>
    <xf numFmtId="176" fontId="6" fillId="7" borderId="10" xfId="0" applyNumberFormat="1" applyFont="1" applyFill="1" applyBorder="1" applyAlignment="1">
      <alignment horizontal="right" vertical="center"/>
    </xf>
    <xf numFmtId="41" fontId="6" fillId="0" borderId="0" xfId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77" fontId="2" fillId="0" borderId="13" xfId="1" applyNumberFormat="1" applyFont="1" applyFill="1" applyBorder="1" applyAlignment="1">
      <alignment vertical="center"/>
    </xf>
    <xf numFmtId="176" fontId="2" fillId="0" borderId="43" xfId="0" applyNumberFormat="1" applyFont="1" applyFill="1" applyBorder="1" applyAlignment="1">
      <alignment horizontal="right" vertical="center"/>
    </xf>
    <xf numFmtId="177" fontId="2" fillId="0" borderId="0" xfId="1" applyNumberFormat="1" applyFont="1" applyFill="1" applyAlignment="1">
      <alignment vertical="center"/>
    </xf>
    <xf numFmtId="177" fontId="2" fillId="0" borderId="21" xfId="1" applyNumberFormat="1" applyFont="1" applyFill="1" applyBorder="1" applyAlignment="1">
      <alignment vertical="center"/>
    </xf>
    <xf numFmtId="41" fontId="8" fillId="0" borderId="42" xfId="1" quotePrefix="1" applyFont="1" applyFill="1" applyBorder="1" applyAlignment="1">
      <alignment horizontal="right" vertical="center"/>
    </xf>
    <xf numFmtId="177" fontId="6" fillId="0" borderId="0" xfId="1" applyNumberFormat="1" applyFont="1" applyFill="1" applyAlignment="1">
      <alignment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1" fontId="6" fillId="0" borderId="1" xfId="1" applyFont="1" applyFill="1" applyBorder="1" applyAlignment="1">
      <alignment vertical="center"/>
    </xf>
    <xf numFmtId="176" fontId="6" fillId="0" borderId="1" xfId="0" quotePrefix="1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1" fontId="2" fillId="0" borderId="8" xfId="1" quotePrefix="1" applyFont="1" applyFill="1" applyBorder="1" applyAlignment="1">
      <alignment vertical="center"/>
    </xf>
    <xf numFmtId="41" fontId="8" fillId="0" borderId="8" xfId="1" quotePrefix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horizontal="right" vertical="center"/>
    </xf>
    <xf numFmtId="41" fontId="6" fillId="8" borderId="10" xfId="1" quotePrefix="1" applyFont="1" applyFill="1" applyBorder="1" applyAlignment="1">
      <alignment vertical="center"/>
    </xf>
    <xf numFmtId="176" fontId="6" fillId="8" borderId="9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41" fontId="8" fillId="0" borderId="14" xfId="1" quotePrefix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2" borderId="45" xfId="0" quotePrefix="1" applyFont="1" applyFill="1" applyBorder="1" applyAlignment="1">
      <alignment horizontal="center" vertical="center"/>
    </xf>
    <xf numFmtId="41" fontId="2" fillId="0" borderId="15" xfId="1" quotePrefix="1" applyFont="1" applyFill="1" applyBorder="1" applyAlignment="1">
      <alignment horizontal="right" vertical="center"/>
    </xf>
    <xf numFmtId="41" fontId="6" fillId="0" borderId="23" xfId="1" quotePrefix="1" applyFont="1" applyFill="1" applyBorder="1" applyAlignment="1">
      <alignment horizontal="right" vertical="center"/>
    </xf>
    <xf numFmtId="41" fontId="2" fillId="0" borderId="23" xfId="1" applyFont="1" applyFill="1" applyBorder="1" applyAlignment="1">
      <alignment vertical="center"/>
    </xf>
    <xf numFmtId="41" fontId="8" fillId="0" borderId="31" xfId="1" quotePrefix="1" applyFont="1" applyFill="1" applyBorder="1" applyAlignment="1">
      <alignment vertical="center"/>
    </xf>
    <xf numFmtId="41" fontId="6" fillId="0" borderId="23" xfId="1" applyFont="1" applyFill="1" applyBorder="1" applyAlignment="1">
      <alignment vertical="center"/>
    </xf>
    <xf numFmtId="41" fontId="9" fillId="0" borderId="31" xfId="1" quotePrefix="1" applyFont="1" applyFill="1" applyBorder="1" applyAlignment="1">
      <alignment vertical="center"/>
    </xf>
    <xf numFmtId="41" fontId="9" fillId="0" borderId="31" xfId="1" applyFont="1" applyFill="1" applyBorder="1" applyAlignment="1">
      <alignment vertical="center"/>
    </xf>
    <xf numFmtId="41" fontId="2" fillId="0" borderId="23" xfId="1" applyFont="1" applyFill="1" applyBorder="1" applyAlignment="1">
      <alignment horizontal="right" vertical="center"/>
    </xf>
    <xf numFmtId="176" fontId="2" fillId="9" borderId="23" xfId="0" quotePrefix="1" applyNumberFormat="1" applyFont="1" applyFill="1" applyBorder="1" applyAlignment="1">
      <alignment horizontal="right" vertical="center"/>
    </xf>
    <xf numFmtId="41" fontId="6" fillId="0" borderId="31" xfId="1" quotePrefix="1" applyFont="1" applyFill="1" applyBorder="1" applyAlignment="1">
      <alignment horizontal="right" vertical="center"/>
    </xf>
    <xf numFmtId="41" fontId="2" fillId="0" borderId="23" xfId="1" quotePrefix="1" applyFont="1" applyFill="1" applyBorder="1" applyAlignment="1">
      <alignment horizontal="right" vertical="center"/>
    </xf>
    <xf numFmtId="176" fontId="2" fillId="9" borderId="23" xfId="0" applyNumberFormat="1" applyFont="1" applyFill="1" applyBorder="1" applyAlignment="1">
      <alignment horizontal="right" vertical="center"/>
    </xf>
    <xf numFmtId="41" fontId="6" fillId="4" borderId="23" xfId="1" applyFont="1" applyFill="1" applyBorder="1" applyAlignment="1">
      <alignment vertical="center"/>
    </xf>
    <xf numFmtId="41" fontId="2" fillId="0" borderId="40" xfId="1" applyFont="1" applyFill="1" applyBorder="1" applyAlignment="1">
      <alignment vertical="center"/>
    </xf>
    <xf numFmtId="41" fontId="6" fillId="4" borderId="46" xfId="1" applyFont="1" applyFill="1" applyBorder="1" applyAlignment="1">
      <alignment vertical="center"/>
    </xf>
    <xf numFmtId="0" fontId="11" fillId="0" borderId="30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41" fontId="8" fillId="0" borderId="43" xfId="1" quotePrefix="1" applyFont="1" applyFill="1" applyBorder="1" applyAlignment="1">
      <alignment vertical="center"/>
    </xf>
    <xf numFmtId="41" fontId="8" fillId="0" borderId="25" xfId="1" quotePrefix="1" applyFont="1" applyFill="1" applyBorder="1" applyAlignment="1">
      <alignment vertical="center"/>
    </xf>
    <xf numFmtId="41" fontId="8" fillId="0" borderId="25" xfId="1" quotePrefix="1" applyFont="1" applyFill="1" applyBorder="1" applyAlignment="1">
      <alignment horizontal="right" vertical="center"/>
    </xf>
    <xf numFmtId="176" fontId="2" fillId="0" borderId="41" xfId="0" quotePrefix="1" applyNumberFormat="1" applyFont="1" applyFill="1" applyBorder="1" applyAlignment="1">
      <alignment horizontal="right" vertical="center"/>
    </xf>
    <xf numFmtId="0" fontId="6" fillId="3" borderId="1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1" fontId="6" fillId="0" borderId="3" xfId="1" applyFont="1" applyFill="1" applyBorder="1" applyAlignment="1">
      <alignment vertical="center"/>
    </xf>
    <xf numFmtId="176" fontId="6" fillId="0" borderId="3" xfId="0" quotePrefix="1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horizontal="right" vertical="center"/>
    </xf>
    <xf numFmtId="41" fontId="8" fillId="0" borderId="0" xfId="1" applyFont="1" applyFill="1" applyBorder="1" applyAlignment="1">
      <alignment vertical="center"/>
    </xf>
    <xf numFmtId="41" fontId="6" fillId="6" borderId="9" xfId="1" applyFont="1" applyFill="1" applyBorder="1" applyAlignment="1">
      <alignment vertical="center"/>
    </xf>
    <xf numFmtId="0" fontId="6" fillId="3" borderId="32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6" fillId="6" borderId="37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</cellXfs>
  <cellStyles count="3">
    <cellStyle name="쉼표 [0] 2" xfId="1"/>
    <cellStyle name="쉼표 [0] 2 2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zhf5x\Desktop\&#50672;&#44036;%20&#51333;&#54633;&#48376;_%202017&#45380;%20&#54032;&#47588;&#49892;&#51201;_&#49688;&#49885;%20&#54252;&#54632;_h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  <sheetName val="2016"/>
    </sheetNames>
    <sheetDataSet>
      <sheetData sheetId="0">
        <row r="5">
          <cell r="D5">
            <v>4328</v>
          </cell>
        </row>
        <row r="6">
          <cell r="D6">
            <v>4328</v>
          </cell>
        </row>
        <row r="7">
          <cell r="D7">
            <v>133</v>
          </cell>
        </row>
        <row r="8">
          <cell r="D8">
            <v>133</v>
          </cell>
        </row>
        <row r="9">
          <cell r="D9">
            <v>229</v>
          </cell>
        </row>
        <row r="10">
          <cell r="D10">
            <v>229</v>
          </cell>
        </row>
        <row r="11">
          <cell r="D11">
            <v>3564</v>
          </cell>
        </row>
        <row r="12">
          <cell r="D12">
            <v>3564</v>
          </cell>
        </row>
        <row r="13">
          <cell r="D13">
            <v>4</v>
          </cell>
        </row>
        <row r="14">
          <cell r="D14">
            <v>383</v>
          </cell>
        </row>
        <row r="15">
          <cell r="D15">
            <v>387</v>
          </cell>
        </row>
        <row r="16">
          <cell r="D16">
            <v>60</v>
          </cell>
        </row>
        <row r="17">
          <cell r="D17">
            <v>60</v>
          </cell>
        </row>
        <row r="18">
          <cell r="D18">
            <v>0</v>
          </cell>
        </row>
        <row r="20">
          <cell r="D20">
            <v>8701</v>
          </cell>
        </row>
        <row r="21">
          <cell r="D21">
            <v>173</v>
          </cell>
        </row>
        <row r="22">
          <cell r="D22">
            <v>709</v>
          </cell>
        </row>
        <row r="23">
          <cell r="D23">
            <v>1436</v>
          </cell>
        </row>
        <row r="24">
          <cell r="D24">
            <v>2318</v>
          </cell>
        </row>
        <row r="25">
          <cell r="D25">
            <v>322</v>
          </cell>
        </row>
        <row r="26">
          <cell r="D26">
            <v>293</v>
          </cell>
        </row>
        <row r="27">
          <cell r="D27">
            <v>615</v>
          </cell>
        </row>
        <row r="28">
          <cell r="D28">
            <v>11643</v>
          </cell>
        </row>
        <row r="33">
          <cell r="D33">
            <v>10543</v>
          </cell>
        </row>
        <row r="34">
          <cell r="D34">
            <v>296</v>
          </cell>
        </row>
        <row r="35">
          <cell r="D35">
            <v>508</v>
          </cell>
        </row>
        <row r="36">
          <cell r="D36">
            <v>23252</v>
          </cell>
        </row>
        <row r="37">
          <cell r="D37">
            <v>600</v>
          </cell>
        </row>
        <row r="38">
          <cell r="D38">
            <v>35199</v>
          </cell>
        </row>
      </sheetData>
      <sheetData sheetId="1"/>
      <sheetData sheetId="2">
        <row r="5">
          <cell r="D5">
            <v>3950</v>
          </cell>
        </row>
        <row r="6">
          <cell r="D6">
            <v>3950</v>
          </cell>
        </row>
        <row r="7">
          <cell r="D7">
            <v>162</v>
          </cell>
        </row>
        <row r="8">
          <cell r="D8">
            <v>162</v>
          </cell>
        </row>
        <row r="9">
          <cell r="D9">
            <v>6</v>
          </cell>
        </row>
        <row r="10">
          <cell r="D10">
            <v>6</v>
          </cell>
        </row>
        <row r="11">
          <cell r="D11">
            <v>3271</v>
          </cell>
        </row>
        <row r="12">
          <cell r="D12">
            <v>3271</v>
          </cell>
        </row>
        <row r="13">
          <cell r="D13">
            <v>0</v>
          </cell>
        </row>
        <row r="14">
          <cell r="D14">
            <v>359</v>
          </cell>
        </row>
        <row r="15">
          <cell r="D15">
            <v>359</v>
          </cell>
        </row>
        <row r="16">
          <cell r="D16">
            <v>46</v>
          </cell>
        </row>
        <row r="17">
          <cell r="D17">
            <v>46</v>
          </cell>
        </row>
        <row r="18">
          <cell r="D18">
            <v>27</v>
          </cell>
        </row>
        <row r="20">
          <cell r="D20">
            <v>7821</v>
          </cell>
        </row>
        <row r="21">
          <cell r="D21">
            <v>190</v>
          </cell>
        </row>
        <row r="22">
          <cell r="D22">
            <v>597</v>
          </cell>
        </row>
        <row r="23">
          <cell r="D23">
            <v>1740</v>
          </cell>
        </row>
        <row r="24">
          <cell r="D24">
            <v>2527</v>
          </cell>
        </row>
        <row r="25">
          <cell r="D25">
            <v>407</v>
          </cell>
        </row>
        <row r="26">
          <cell r="D26">
            <v>472</v>
          </cell>
        </row>
        <row r="27">
          <cell r="D27">
            <v>879</v>
          </cell>
        </row>
        <row r="28">
          <cell r="D28">
            <v>11227</v>
          </cell>
        </row>
        <row r="33">
          <cell r="D33">
            <v>10984</v>
          </cell>
        </row>
        <row r="34">
          <cell r="D34">
            <v>287</v>
          </cell>
        </row>
        <row r="35">
          <cell r="D35">
            <v>688</v>
          </cell>
        </row>
        <row r="36">
          <cell r="D36">
            <v>21741</v>
          </cell>
        </row>
        <row r="37">
          <cell r="D37">
            <v>439</v>
          </cell>
        </row>
        <row r="38">
          <cell r="D38">
            <v>34139</v>
          </cell>
        </row>
      </sheetData>
      <sheetData sheetId="3"/>
      <sheetData sheetId="4">
        <row r="5">
          <cell r="D5">
            <v>4351</v>
          </cell>
        </row>
        <row r="6">
          <cell r="D6">
            <v>4351</v>
          </cell>
        </row>
        <row r="7">
          <cell r="D7">
            <v>214</v>
          </cell>
        </row>
        <row r="8">
          <cell r="D8">
            <v>214</v>
          </cell>
        </row>
        <row r="9">
          <cell r="D9">
            <v>2147</v>
          </cell>
        </row>
        <row r="10">
          <cell r="D10">
            <v>2147</v>
          </cell>
        </row>
        <row r="11">
          <cell r="D11">
            <v>3616</v>
          </cell>
        </row>
        <row r="12">
          <cell r="D12">
            <v>3616</v>
          </cell>
        </row>
        <row r="13">
          <cell r="D13">
            <v>0</v>
          </cell>
        </row>
        <row r="14">
          <cell r="D14">
            <v>407</v>
          </cell>
        </row>
        <row r="15">
          <cell r="D15">
            <v>407</v>
          </cell>
        </row>
        <row r="16">
          <cell r="D16">
            <v>52</v>
          </cell>
        </row>
        <row r="17">
          <cell r="D17">
            <v>52</v>
          </cell>
        </row>
        <row r="18">
          <cell r="D18">
            <v>10</v>
          </cell>
        </row>
        <row r="20">
          <cell r="D20">
            <v>10797</v>
          </cell>
        </row>
        <row r="21">
          <cell r="D21">
            <v>246</v>
          </cell>
        </row>
        <row r="22">
          <cell r="D22">
            <v>914</v>
          </cell>
        </row>
        <row r="23">
          <cell r="D23">
            <v>2022</v>
          </cell>
        </row>
        <row r="24">
          <cell r="D24">
            <v>3182</v>
          </cell>
        </row>
        <row r="25">
          <cell r="D25">
            <v>362</v>
          </cell>
        </row>
        <row r="26">
          <cell r="D26">
            <v>437</v>
          </cell>
        </row>
        <row r="27">
          <cell r="D27">
            <v>799</v>
          </cell>
        </row>
        <row r="28">
          <cell r="D28">
            <v>14778</v>
          </cell>
        </row>
        <row r="33">
          <cell r="D33">
            <v>9707</v>
          </cell>
        </row>
        <row r="34">
          <cell r="D34">
            <v>253</v>
          </cell>
        </row>
        <row r="35">
          <cell r="D35">
            <v>21</v>
          </cell>
        </row>
        <row r="36">
          <cell r="D36">
            <v>25825</v>
          </cell>
        </row>
        <row r="37">
          <cell r="D37">
            <v>266</v>
          </cell>
        </row>
        <row r="38">
          <cell r="D38">
            <v>36072</v>
          </cell>
        </row>
      </sheetData>
      <sheetData sheetId="5"/>
      <sheetData sheetId="6">
        <row r="5">
          <cell r="D5">
            <v>3701</v>
          </cell>
        </row>
        <row r="6">
          <cell r="D6">
            <v>3701</v>
          </cell>
        </row>
        <row r="7">
          <cell r="D7">
            <v>114</v>
          </cell>
        </row>
        <row r="8">
          <cell r="D8">
            <v>114</v>
          </cell>
        </row>
        <row r="9">
          <cell r="D9">
            <v>1518</v>
          </cell>
        </row>
        <row r="10">
          <cell r="D10">
            <v>1518</v>
          </cell>
        </row>
        <row r="11">
          <cell r="D11">
            <v>2858</v>
          </cell>
        </row>
        <row r="12">
          <cell r="D12">
            <v>2858</v>
          </cell>
        </row>
        <row r="13">
          <cell r="D13">
            <v>0</v>
          </cell>
        </row>
        <row r="14">
          <cell r="D14">
            <v>379</v>
          </cell>
        </row>
        <row r="15">
          <cell r="D15">
            <v>379</v>
          </cell>
        </row>
        <row r="16">
          <cell r="D16">
            <v>52</v>
          </cell>
        </row>
        <row r="17">
          <cell r="D17">
            <v>52</v>
          </cell>
        </row>
        <row r="18">
          <cell r="D18">
            <v>16</v>
          </cell>
        </row>
        <row r="19">
          <cell r="D19">
            <v>121</v>
          </cell>
        </row>
        <row r="21">
          <cell r="D21">
            <v>8759</v>
          </cell>
        </row>
        <row r="22">
          <cell r="D22">
            <v>243</v>
          </cell>
        </row>
        <row r="23">
          <cell r="D23">
            <v>710</v>
          </cell>
        </row>
        <row r="24">
          <cell r="D24">
            <v>1346</v>
          </cell>
        </row>
        <row r="25">
          <cell r="D25">
            <v>2299</v>
          </cell>
        </row>
        <row r="26">
          <cell r="D26">
            <v>359</v>
          </cell>
        </row>
        <row r="27">
          <cell r="D27">
            <v>334</v>
          </cell>
        </row>
        <row r="28">
          <cell r="D28">
            <v>693</v>
          </cell>
        </row>
        <row r="29">
          <cell r="D29">
            <v>11751</v>
          </cell>
        </row>
        <row r="34">
          <cell r="D34">
            <v>9477</v>
          </cell>
        </row>
        <row r="35">
          <cell r="D35">
            <v>91</v>
          </cell>
        </row>
        <row r="36">
          <cell r="D36">
            <v>1734</v>
          </cell>
        </row>
        <row r="37">
          <cell r="D37">
            <v>25314</v>
          </cell>
        </row>
        <row r="38">
          <cell r="D38">
            <v>796</v>
          </cell>
        </row>
        <row r="39">
          <cell r="D39">
            <v>37412</v>
          </cell>
        </row>
      </sheetData>
      <sheetData sheetId="7"/>
      <sheetData sheetId="8">
        <row r="5">
          <cell r="D5">
            <v>3682</v>
          </cell>
        </row>
        <row r="6">
          <cell r="D6">
            <v>3682</v>
          </cell>
        </row>
        <row r="7">
          <cell r="D7">
            <v>80</v>
          </cell>
        </row>
        <row r="8">
          <cell r="D8">
            <v>80</v>
          </cell>
        </row>
        <row r="9">
          <cell r="D9">
            <v>1160</v>
          </cell>
        </row>
        <row r="10">
          <cell r="D10">
            <v>1160</v>
          </cell>
        </row>
        <row r="11">
          <cell r="D11">
            <v>3510</v>
          </cell>
        </row>
        <row r="12">
          <cell r="D12">
            <v>3510</v>
          </cell>
        </row>
        <row r="13">
          <cell r="D13">
            <v>2</v>
          </cell>
        </row>
        <row r="14">
          <cell r="D14">
            <v>390</v>
          </cell>
        </row>
        <row r="15">
          <cell r="D15">
            <v>392</v>
          </cell>
        </row>
        <row r="16">
          <cell r="D16">
            <v>44</v>
          </cell>
        </row>
        <row r="17">
          <cell r="D17">
            <v>44</v>
          </cell>
        </row>
        <row r="18">
          <cell r="D18">
            <v>7</v>
          </cell>
        </row>
        <row r="19">
          <cell r="D19">
            <v>120</v>
          </cell>
        </row>
        <row r="21">
          <cell r="D21">
            <v>8995</v>
          </cell>
        </row>
        <row r="22">
          <cell r="D22">
            <v>198</v>
          </cell>
        </row>
        <row r="23">
          <cell r="D23">
            <v>783</v>
          </cell>
        </row>
        <row r="24">
          <cell r="D24">
            <v>1166</v>
          </cell>
        </row>
        <row r="25">
          <cell r="D25">
            <v>2147</v>
          </cell>
        </row>
        <row r="26">
          <cell r="D26">
            <v>362</v>
          </cell>
        </row>
        <row r="27">
          <cell r="D27">
            <v>349</v>
          </cell>
        </row>
        <row r="28">
          <cell r="D28">
            <v>711</v>
          </cell>
        </row>
        <row r="29">
          <cell r="D29">
            <v>11854</v>
          </cell>
        </row>
        <row r="34">
          <cell r="D34">
            <v>4871</v>
          </cell>
        </row>
        <row r="35">
          <cell r="D35">
            <v>707</v>
          </cell>
        </row>
        <row r="36">
          <cell r="D36">
            <v>903</v>
          </cell>
        </row>
        <row r="37">
          <cell r="D37">
            <v>24285</v>
          </cell>
        </row>
        <row r="38">
          <cell r="D38">
            <v>465</v>
          </cell>
        </row>
        <row r="39">
          <cell r="D39">
            <v>31231</v>
          </cell>
        </row>
      </sheetData>
      <sheetData sheetId="9"/>
      <sheetData sheetId="10">
        <row r="5">
          <cell r="D5">
            <v>3925</v>
          </cell>
        </row>
        <row r="6">
          <cell r="D6">
            <v>3925</v>
          </cell>
        </row>
        <row r="7">
          <cell r="D7">
            <v>97</v>
          </cell>
        </row>
        <row r="8">
          <cell r="D8">
            <v>97</v>
          </cell>
        </row>
        <row r="9">
          <cell r="D9">
            <v>1434</v>
          </cell>
        </row>
        <row r="10">
          <cell r="D10">
            <v>1434</v>
          </cell>
        </row>
        <row r="11">
          <cell r="D11">
            <v>2879</v>
          </cell>
        </row>
        <row r="12">
          <cell r="D12">
            <v>2879</v>
          </cell>
        </row>
        <row r="13">
          <cell r="D13">
            <v>1</v>
          </cell>
        </row>
        <row r="14">
          <cell r="D14">
            <v>317</v>
          </cell>
        </row>
        <row r="15">
          <cell r="D15">
            <v>318</v>
          </cell>
        </row>
        <row r="16">
          <cell r="D16">
            <v>40</v>
          </cell>
        </row>
        <row r="17">
          <cell r="D17">
            <v>40</v>
          </cell>
        </row>
        <row r="18">
          <cell r="D18">
            <v>0</v>
          </cell>
        </row>
        <row r="19">
          <cell r="D19">
            <v>39</v>
          </cell>
        </row>
        <row r="21">
          <cell r="D21">
            <v>8732</v>
          </cell>
        </row>
        <row r="22">
          <cell r="D22">
            <v>214</v>
          </cell>
        </row>
        <row r="23">
          <cell r="D23">
            <v>680</v>
          </cell>
        </row>
        <row r="24">
          <cell r="D24">
            <v>1071</v>
          </cell>
        </row>
        <row r="25">
          <cell r="D25">
            <v>1965</v>
          </cell>
        </row>
        <row r="26">
          <cell r="D26">
            <v>373</v>
          </cell>
        </row>
        <row r="27">
          <cell r="D27">
            <v>385</v>
          </cell>
        </row>
        <row r="28">
          <cell r="D28">
            <v>758</v>
          </cell>
        </row>
        <row r="29">
          <cell r="D29">
            <v>11455</v>
          </cell>
        </row>
        <row r="34">
          <cell r="D34">
            <v>5703</v>
          </cell>
        </row>
        <row r="35">
          <cell r="D35">
            <v>855</v>
          </cell>
        </row>
        <row r="36">
          <cell r="D36">
            <v>668</v>
          </cell>
        </row>
        <row r="37">
          <cell r="D37">
            <v>24809</v>
          </cell>
        </row>
        <row r="38">
          <cell r="D38">
            <v>203</v>
          </cell>
        </row>
        <row r="39">
          <cell r="D39">
            <v>32238</v>
          </cell>
        </row>
      </sheetData>
      <sheetData sheetId="11"/>
      <sheetData sheetId="12">
        <row r="5">
          <cell r="D5">
            <v>4225</v>
          </cell>
        </row>
        <row r="6">
          <cell r="D6">
            <v>4225</v>
          </cell>
        </row>
        <row r="7">
          <cell r="D7">
            <v>84</v>
          </cell>
        </row>
        <row r="8">
          <cell r="D8">
            <v>84</v>
          </cell>
        </row>
        <row r="9">
          <cell r="D9">
            <v>1050</v>
          </cell>
        </row>
        <row r="10">
          <cell r="D10">
            <v>1050</v>
          </cell>
        </row>
        <row r="11">
          <cell r="D11">
            <v>2347</v>
          </cell>
        </row>
        <row r="12">
          <cell r="D12">
            <v>2347</v>
          </cell>
        </row>
        <row r="13">
          <cell r="D13">
            <v>1</v>
          </cell>
        </row>
        <row r="14">
          <cell r="D14">
            <v>269</v>
          </cell>
        </row>
        <row r="15">
          <cell r="D15">
            <v>270</v>
          </cell>
        </row>
        <row r="16">
          <cell r="D16">
            <v>43</v>
          </cell>
        </row>
        <row r="17">
          <cell r="D17">
            <v>43</v>
          </cell>
        </row>
        <row r="18">
          <cell r="D18">
            <v>0</v>
          </cell>
        </row>
        <row r="19">
          <cell r="D19">
            <v>55</v>
          </cell>
        </row>
        <row r="21">
          <cell r="D21">
            <v>8074</v>
          </cell>
        </row>
        <row r="22">
          <cell r="D22">
            <v>96</v>
          </cell>
        </row>
        <row r="23">
          <cell r="D23">
            <v>596</v>
          </cell>
        </row>
        <row r="24">
          <cell r="D24">
            <v>1282</v>
          </cell>
        </row>
        <row r="25">
          <cell r="D25">
            <v>1974</v>
          </cell>
        </row>
        <row r="26">
          <cell r="D26">
            <v>363</v>
          </cell>
        </row>
        <row r="27">
          <cell r="D27">
            <v>389</v>
          </cell>
        </row>
        <row r="28">
          <cell r="D28">
            <v>752</v>
          </cell>
        </row>
        <row r="29">
          <cell r="D29">
            <v>10801</v>
          </cell>
        </row>
        <row r="34">
          <cell r="D34">
            <v>6374</v>
          </cell>
        </row>
        <row r="35">
          <cell r="D35">
            <v>888</v>
          </cell>
        </row>
        <row r="36">
          <cell r="D36">
            <v>496</v>
          </cell>
        </row>
        <row r="37">
          <cell r="D37">
            <v>22691</v>
          </cell>
        </row>
        <row r="38">
          <cell r="D38">
            <v>156</v>
          </cell>
        </row>
        <row r="39">
          <cell r="D39">
            <v>30605</v>
          </cell>
        </row>
      </sheetData>
      <sheetData sheetId="13"/>
      <sheetData sheetId="14">
        <row r="5">
          <cell r="D5">
            <v>4034</v>
          </cell>
        </row>
        <row r="6">
          <cell r="D6">
            <v>4034</v>
          </cell>
        </row>
        <row r="7">
          <cell r="D7">
            <v>77</v>
          </cell>
        </row>
        <row r="8">
          <cell r="D8">
            <v>77</v>
          </cell>
        </row>
        <row r="9">
          <cell r="D9">
            <v>429</v>
          </cell>
        </row>
        <row r="10">
          <cell r="D10">
            <v>429</v>
          </cell>
        </row>
        <row r="11">
          <cell r="D11">
            <v>2474</v>
          </cell>
        </row>
        <row r="12">
          <cell r="D12">
            <v>2474</v>
          </cell>
        </row>
        <row r="13">
          <cell r="D13">
            <v>0</v>
          </cell>
        </row>
        <row r="14">
          <cell r="D14">
            <v>145</v>
          </cell>
        </row>
        <row r="15">
          <cell r="D15">
            <v>145</v>
          </cell>
        </row>
        <row r="16">
          <cell r="D16">
            <v>38</v>
          </cell>
        </row>
        <row r="17">
          <cell r="D17">
            <v>38</v>
          </cell>
        </row>
        <row r="18">
          <cell r="D18">
            <v>0</v>
          </cell>
        </row>
        <row r="19">
          <cell r="D19">
            <v>57</v>
          </cell>
        </row>
        <row r="21">
          <cell r="D21">
            <v>7254</v>
          </cell>
        </row>
        <row r="22">
          <cell r="D22">
            <v>100</v>
          </cell>
        </row>
        <row r="23">
          <cell r="D23">
            <v>552</v>
          </cell>
        </row>
        <row r="24">
          <cell r="D24">
            <v>1365</v>
          </cell>
        </row>
        <row r="25">
          <cell r="D25">
            <v>2017</v>
          </cell>
        </row>
        <row r="26">
          <cell r="D26">
            <v>376</v>
          </cell>
        </row>
        <row r="27">
          <cell r="D27">
            <v>357</v>
          </cell>
        </row>
        <row r="28">
          <cell r="D28">
            <v>733</v>
          </cell>
        </row>
        <row r="29">
          <cell r="D29">
            <v>10004</v>
          </cell>
        </row>
        <row r="34">
          <cell r="D34">
            <v>7360</v>
          </cell>
        </row>
        <row r="35">
          <cell r="D35">
            <v>552</v>
          </cell>
        </row>
        <row r="36">
          <cell r="D36">
            <v>1398</v>
          </cell>
        </row>
        <row r="37">
          <cell r="D37">
            <v>21421</v>
          </cell>
        </row>
        <row r="38">
          <cell r="D38">
            <v>576</v>
          </cell>
        </row>
        <row r="39">
          <cell r="D39">
            <v>31307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4"/>
  <sheetViews>
    <sheetView showGridLines="0" tabSelected="1" zoomScale="80" zoomScaleNormal="80" workbookViewId="0">
      <selection activeCell="H12" sqref="H12"/>
    </sheetView>
  </sheetViews>
  <sheetFormatPr defaultColWidth="8.88671875" defaultRowHeight="15.75" customHeight="1"/>
  <cols>
    <col min="1" max="1" width="3.21875" style="1" customWidth="1"/>
    <col min="2" max="2" width="8.109375" style="1" customWidth="1"/>
    <col min="3" max="3" width="15.77734375" style="1" customWidth="1"/>
    <col min="4" max="5" width="10.44140625" style="1" customWidth="1"/>
    <col min="6" max="6" width="10.44140625" style="1" bestFit="1" customWidth="1"/>
    <col min="7" max="8" width="11.33203125" style="1" customWidth="1"/>
    <col min="9" max="9" width="5.109375" style="1" customWidth="1"/>
    <col min="10" max="10" width="3.21875" style="2" customWidth="1"/>
    <col min="11" max="11" width="7.5546875" style="2" customWidth="1"/>
    <col min="12" max="12" width="15.5546875" style="2" customWidth="1"/>
    <col min="13" max="13" width="11.6640625" style="2" customWidth="1"/>
    <col min="14" max="14" width="11.109375" style="2" customWidth="1"/>
    <col min="15" max="15" width="12.44140625" style="2" customWidth="1"/>
    <col min="16" max="17" width="8" style="1" customWidth="1"/>
    <col min="18" max="18" width="10" style="1" bestFit="1" customWidth="1"/>
    <col min="19" max="21" width="8" style="1" customWidth="1"/>
    <col min="22" max="22" width="10.21875" style="1" bestFit="1" customWidth="1"/>
    <col min="23" max="16384" width="8.88671875" style="1"/>
  </cols>
  <sheetData>
    <row r="1" spans="1:19" ht="5.25" customHeight="1"/>
    <row r="2" spans="1:19" ht="26.1" customHeight="1">
      <c r="A2" s="134" t="s">
        <v>38</v>
      </c>
      <c r="B2" s="134"/>
      <c r="C2" s="134"/>
      <c r="D2" s="134"/>
      <c r="E2" s="134"/>
      <c r="F2" s="134"/>
      <c r="G2" s="134"/>
      <c r="H2" s="134"/>
      <c r="J2" s="134" t="s">
        <v>39</v>
      </c>
      <c r="K2" s="134"/>
      <c r="L2" s="134"/>
      <c r="M2" s="134"/>
      <c r="N2" s="134"/>
      <c r="O2" s="134"/>
    </row>
    <row r="3" spans="1:19" ht="19.5" customHeight="1" thickBot="1">
      <c r="A3" s="135" t="s">
        <v>17</v>
      </c>
      <c r="B3" s="135"/>
      <c r="C3" s="135"/>
      <c r="D3" s="135"/>
      <c r="E3" s="135"/>
      <c r="F3" s="135"/>
      <c r="G3" s="135"/>
      <c r="H3" s="135"/>
      <c r="J3" s="135" t="s">
        <v>0</v>
      </c>
      <c r="K3" s="135"/>
      <c r="L3" s="135"/>
      <c r="M3" s="135"/>
      <c r="N3" s="135"/>
      <c r="O3" s="135"/>
    </row>
    <row r="4" spans="1:19" s="9" customFormat="1" ht="19.5" customHeight="1" thickBot="1">
      <c r="A4" s="136" t="s">
        <v>18</v>
      </c>
      <c r="B4" s="137"/>
      <c r="C4" s="138"/>
      <c r="D4" s="3" t="s">
        <v>40</v>
      </c>
      <c r="E4" s="4" t="s">
        <v>41</v>
      </c>
      <c r="F4" s="97" t="s">
        <v>42</v>
      </c>
      <c r="G4" s="5" t="s">
        <v>19</v>
      </c>
      <c r="H4" s="5" t="s">
        <v>20</v>
      </c>
      <c r="I4" s="6"/>
      <c r="J4" s="139" t="s">
        <v>18</v>
      </c>
      <c r="K4" s="140"/>
      <c r="L4" s="141"/>
      <c r="M4" s="7" t="s">
        <v>43</v>
      </c>
      <c r="N4" s="7" t="s">
        <v>44</v>
      </c>
      <c r="O4" s="8" t="s">
        <v>1</v>
      </c>
    </row>
    <row r="5" spans="1:19" s="18" customFormat="1" ht="19.5" customHeight="1">
      <c r="A5" s="142" t="s">
        <v>45</v>
      </c>
      <c r="B5" s="10" t="s">
        <v>46</v>
      </c>
      <c r="C5" s="92" t="s">
        <v>21</v>
      </c>
      <c r="D5" s="11">
        <v>4034</v>
      </c>
      <c r="E5" s="11">
        <v>4225</v>
      </c>
      <c r="F5" s="98">
        <v>5850</v>
      </c>
      <c r="G5" s="12">
        <f t="shared" ref="G5:G29" si="0">(D5-E5)/E5</f>
        <v>-4.5207100591715975E-2</v>
      </c>
      <c r="H5" s="13">
        <f>(D5-F5)/F5</f>
        <v>-0.31042735042735042</v>
      </c>
      <c r="I5" s="14"/>
      <c r="J5" s="142" t="s">
        <v>45</v>
      </c>
      <c r="K5" s="10" t="s">
        <v>2</v>
      </c>
      <c r="L5" s="15" t="s">
        <v>21</v>
      </c>
      <c r="M5" s="16">
        <f>'[1]1월'!D5+'[1]2월'!D5+'[1]3월'!D5+'[1]4월'!D5+'[1]5월'!D5+'[1]6월'!D5+'[1]7월'!D5+'[1]8월'!D5</f>
        <v>32196</v>
      </c>
      <c r="N5" s="90">
        <v>52355</v>
      </c>
      <c r="O5" s="17">
        <f>(M5-N5)/N5</f>
        <v>-0.38504440836596315</v>
      </c>
    </row>
    <row r="6" spans="1:19" s="18" customFormat="1" ht="19.5" customHeight="1">
      <c r="A6" s="143"/>
      <c r="B6" s="95"/>
      <c r="C6" s="19" t="s">
        <v>22</v>
      </c>
      <c r="D6" s="20">
        <f>D5</f>
        <v>4034</v>
      </c>
      <c r="E6" s="20">
        <f>E5</f>
        <v>4225</v>
      </c>
      <c r="F6" s="99">
        <v>5850</v>
      </c>
      <c r="G6" s="21">
        <f t="shared" si="0"/>
        <v>-4.5207100591715975E-2</v>
      </c>
      <c r="H6" s="22">
        <f t="shared" ref="H6:H14" si="1">(D6-F6)/F6</f>
        <v>-0.31042735042735042</v>
      </c>
      <c r="I6" s="14"/>
      <c r="J6" s="143"/>
      <c r="K6" s="95"/>
      <c r="L6" s="19" t="s">
        <v>22</v>
      </c>
      <c r="M6" s="48">
        <f>'[1]1월'!D6+'[1]2월'!D6+'[1]3월'!D6+'[1]4월'!D6+'[1]5월'!D6+'[1]6월'!D6+'[1]7월'!D6+'[1]8월'!D6</f>
        <v>32196</v>
      </c>
      <c r="N6" s="23">
        <v>52355</v>
      </c>
      <c r="O6" s="24">
        <f t="shared" ref="O6:O29" si="2">(M6-N6)/N6</f>
        <v>-0.38504440836596315</v>
      </c>
      <c r="Q6" s="14"/>
      <c r="R6" s="14"/>
      <c r="S6" s="14"/>
    </row>
    <row r="7" spans="1:19" s="18" customFormat="1" ht="19.5" customHeight="1">
      <c r="A7" s="143"/>
      <c r="B7" s="120" t="s">
        <v>23</v>
      </c>
      <c r="C7" s="25" t="s">
        <v>24</v>
      </c>
      <c r="D7" s="26">
        <v>77</v>
      </c>
      <c r="E7" s="26">
        <v>84</v>
      </c>
      <c r="F7" s="100">
        <v>54</v>
      </c>
      <c r="G7" s="27">
        <f t="shared" si="0"/>
        <v>-8.3333333333333329E-2</v>
      </c>
      <c r="H7" s="28">
        <f t="shared" si="1"/>
        <v>0.42592592592592593</v>
      </c>
      <c r="I7" s="14"/>
      <c r="J7" s="143"/>
      <c r="K7" s="120" t="s">
        <v>3</v>
      </c>
      <c r="L7" s="25" t="s">
        <v>24</v>
      </c>
      <c r="M7" s="48">
        <f>'[1]1월'!D7+'[1]2월'!D7+'[1]3월'!D7+'[1]4월'!D7+'[1]5월'!D7+'[1]6월'!D7+'[1]7월'!D7+'[1]8월'!D7</f>
        <v>961</v>
      </c>
      <c r="N7" s="101">
        <v>799</v>
      </c>
      <c r="O7" s="17">
        <f t="shared" si="2"/>
        <v>0.20275344180225283</v>
      </c>
      <c r="Q7" s="14"/>
      <c r="R7" s="29"/>
      <c r="S7" s="14"/>
    </row>
    <row r="8" spans="1:19" s="18" customFormat="1" ht="19.5" customHeight="1">
      <c r="A8" s="143"/>
      <c r="B8" s="95"/>
      <c r="C8" s="19" t="s">
        <v>22</v>
      </c>
      <c r="D8" s="30">
        <f>D7</f>
        <v>77</v>
      </c>
      <c r="E8" s="30">
        <f>E7</f>
        <v>84</v>
      </c>
      <c r="F8" s="102">
        <v>54</v>
      </c>
      <c r="G8" s="21">
        <f t="shared" si="0"/>
        <v>-8.3333333333333329E-2</v>
      </c>
      <c r="H8" s="22">
        <f t="shared" si="1"/>
        <v>0.42592592592592593</v>
      </c>
      <c r="I8" s="14"/>
      <c r="J8" s="143"/>
      <c r="K8" s="95"/>
      <c r="L8" s="19" t="s">
        <v>22</v>
      </c>
      <c r="M8" s="48">
        <f>'[1]1월'!D8+'[1]2월'!D8+'[1]3월'!D8+'[1]4월'!D8+'[1]5월'!D8+'[1]6월'!D8+'[1]7월'!D8+'[1]8월'!D8</f>
        <v>961</v>
      </c>
      <c r="N8" s="103">
        <v>799</v>
      </c>
      <c r="O8" s="31">
        <f t="shared" si="2"/>
        <v>0.20275344180225283</v>
      </c>
      <c r="Q8" s="14"/>
      <c r="R8" s="32"/>
      <c r="S8" s="33"/>
    </row>
    <row r="9" spans="1:19" s="18" customFormat="1" ht="19.5" customHeight="1">
      <c r="A9" s="143"/>
      <c r="B9" s="34" t="s">
        <v>25</v>
      </c>
      <c r="C9" s="93" t="s">
        <v>47</v>
      </c>
      <c r="D9" s="26">
        <v>429</v>
      </c>
      <c r="E9" s="26">
        <v>1050</v>
      </c>
      <c r="F9" s="100">
        <v>770</v>
      </c>
      <c r="G9" s="27">
        <f t="shared" si="0"/>
        <v>-0.59142857142857141</v>
      </c>
      <c r="H9" s="28">
        <f t="shared" si="1"/>
        <v>-0.44285714285714284</v>
      </c>
      <c r="I9" s="14"/>
      <c r="J9" s="143"/>
      <c r="K9" s="34" t="s">
        <v>4</v>
      </c>
      <c r="L9" s="93" t="s">
        <v>47</v>
      </c>
      <c r="M9" s="48">
        <f>'[1]1월'!D9+'[1]2월'!D9+'[1]3월'!D9+'[1]4월'!D9+'[1]5월'!D9+'[1]6월'!D9+'[1]7월'!D9+'[1]8월'!D9</f>
        <v>7973</v>
      </c>
      <c r="N9" s="101">
        <v>6852</v>
      </c>
      <c r="O9" s="36">
        <f t="shared" si="2"/>
        <v>0.16360186806771745</v>
      </c>
      <c r="Q9" s="14"/>
      <c r="R9" s="32"/>
      <c r="S9" s="14"/>
    </row>
    <row r="10" spans="1:19" s="18" customFormat="1" ht="19.5" customHeight="1">
      <c r="A10" s="143"/>
      <c r="B10" s="37"/>
      <c r="C10" s="19" t="s">
        <v>22</v>
      </c>
      <c r="D10" s="30">
        <f>D9</f>
        <v>429</v>
      </c>
      <c r="E10" s="30">
        <f>E9</f>
        <v>1050</v>
      </c>
      <c r="F10" s="102">
        <v>770</v>
      </c>
      <c r="G10" s="21">
        <f t="shared" si="0"/>
        <v>-0.59142857142857141</v>
      </c>
      <c r="H10" s="22">
        <f t="shared" si="1"/>
        <v>-0.44285714285714284</v>
      </c>
      <c r="I10" s="14"/>
      <c r="J10" s="143"/>
      <c r="K10" s="37"/>
      <c r="L10" s="19" t="s">
        <v>22</v>
      </c>
      <c r="M10" s="48">
        <f>'[1]1월'!D10+'[1]2월'!D10+'[1]3월'!D10+'[1]4월'!D10+'[1]5월'!D10+'[1]6월'!D10+'[1]7월'!D10+'[1]8월'!D10</f>
        <v>7973</v>
      </c>
      <c r="N10" s="103">
        <v>6852</v>
      </c>
      <c r="O10" s="31">
        <f t="shared" si="2"/>
        <v>0.16360186806771745</v>
      </c>
      <c r="Q10" s="14"/>
      <c r="R10" s="32"/>
      <c r="S10" s="14"/>
    </row>
    <row r="11" spans="1:19" s="18" customFormat="1" ht="19.5" customHeight="1">
      <c r="A11" s="143"/>
      <c r="B11" s="121" t="s">
        <v>48</v>
      </c>
      <c r="C11" s="93" t="s">
        <v>26</v>
      </c>
      <c r="D11" s="26">
        <v>2474</v>
      </c>
      <c r="E11" s="26">
        <v>2347</v>
      </c>
      <c r="F11" s="100">
        <v>2777</v>
      </c>
      <c r="G11" s="38">
        <f t="shared" si="0"/>
        <v>5.4111631870472944E-2</v>
      </c>
      <c r="H11" s="28">
        <f t="shared" si="1"/>
        <v>-0.10911055095426719</v>
      </c>
      <c r="I11" s="14"/>
      <c r="J11" s="143"/>
      <c r="K11" s="121" t="s">
        <v>5</v>
      </c>
      <c r="L11" s="96" t="s">
        <v>26</v>
      </c>
      <c r="M11" s="48">
        <f>'[1]1월'!D11+'[1]2월'!D11+'[1]3월'!D11+'[1]4월'!D11+'[1]5월'!D11+'[1]6월'!D11+'[1]7월'!D11+'[1]8월'!D11</f>
        <v>24519</v>
      </c>
      <c r="N11" s="101">
        <v>19957</v>
      </c>
      <c r="O11" s="39">
        <f t="shared" si="2"/>
        <v>0.22859147166407776</v>
      </c>
      <c r="Q11" s="14"/>
      <c r="R11" s="32"/>
      <c r="S11" s="14"/>
    </row>
    <row r="12" spans="1:19" s="18" customFormat="1" ht="19.5" customHeight="1">
      <c r="A12" s="143"/>
      <c r="B12" s="95"/>
      <c r="C12" s="19" t="s">
        <v>22</v>
      </c>
      <c r="D12" s="30">
        <f>D11</f>
        <v>2474</v>
      </c>
      <c r="E12" s="30">
        <f>E11</f>
        <v>2347</v>
      </c>
      <c r="F12" s="102">
        <v>2777</v>
      </c>
      <c r="G12" s="21">
        <f t="shared" si="0"/>
        <v>5.4111631870472944E-2</v>
      </c>
      <c r="H12" s="22">
        <f t="shared" si="1"/>
        <v>-0.10911055095426719</v>
      </c>
      <c r="I12" s="14"/>
      <c r="J12" s="143"/>
      <c r="K12" s="95"/>
      <c r="L12" s="19" t="s">
        <v>22</v>
      </c>
      <c r="M12" s="48">
        <f>'[1]1월'!D12+'[1]2월'!D12+'[1]3월'!D12+'[1]4월'!D12+'[1]5월'!D12+'[1]6월'!D12+'[1]7월'!D12+'[1]8월'!D12</f>
        <v>24519</v>
      </c>
      <c r="N12" s="104">
        <v>19957</v>
      </c>
      <c r="O12" s="31">
        <f t="shared" si="2"/>
        <v>0.22859147166407776</v>
      </c>
      <c r="Q12" s="14"/>
      <c r="R12" s="32"/>
      <c r="S12" s="14"/>
    </row>
    <row r="13" spans="1:19" s="18" customFormat="1" ht="19.5" customHeight="1">
      <c r="A13" s="143"/>
      <c r="B13" s="144" t="s">
        <v>6</v>
      </c>
      <c r="C13" s="93" t="s">
        <v>7</v>
      </c>
      <c r="D13" s="40">
        <v>0</v>
      </c>
      <c r="E13" s="40">
        <v>1</v>
      </c>
      <c r="F13" s="105">
        <v>0</v>
      </c>
      <c r="G13" s="106" t="s">
        <v>67</v>
      </c>
      <c r="H13" s="28" t="s">
        <v>28</v>
      </c>
      <c r="I13" s="14"/>
      <c r="J13" s="143"/>
      <c r="K13" s="121" t="s">
        <v>6</v>
      </c>
      <c r="L13" s="93" t="s">
        <v>7</v>
      </c>
      <c r="M13" s="48">
        <f>'[1]1월'!D13+'[1]2월'!D13+'[1]3월'!D13+'[1]4월'!D13+'[1]5월'!D13+'[1]6월'!D13+'[1]7월'!D13+'[1]8월'!D13</f>
        <v>8</v>
      </c>
      <c r="N13" s="101">
        <v>106</v>
      </c>
      <c r="O13" s="39">
        <f t="shared" si="2"/>
        <v>-0.92452830188679247</v>
      </c>
      <c r="Q13" s="14"/>
      <c r="R13" s="14"/>
      <c r="S13" s="14"/>
    </row>
    <row r="14" spans="1:19" s="18" customFormat="1" ht="19.5" customHeight="1">
      <c r="A14" s="143"/>
      <c r="B14" s="145"/>
      <c r="C14" s="93" t="s">
        <v>27</v>
      </c>
      <c r="D14" s="26">
        <v>145</v>
      </c>
      <c r="E14" s="26">
        <v>269</v>
      </c>
      <c r="F14" s="100">
        <v>527</v>
      </c>
      <c r="G14" s="27">
        <f t="shared" si="0"/>
        <v>-0.46096654275092935</v>
      </c>
      <c r="H14" s="28">
        <f t="shared" si="1"/>
        <v>-0.72485768500948766</v>
      </c>
      <c r="I14" s="14"/>
      <c r="J14" s="143"/>
      <c r="K14" s="41"/>
      <c r="L14" s="93" t="s">
        <v>27</v>
      </c>
      <c r="M14" s="48">
        <f>'[1]1월'!D14+'[1]2월'!D14+'[1]3월'!D14+'[1]4월'!D14+'[1]5월'!D14+'[1]6월'!D14+'[1]7월'!D14+'[1]8월'!D14</f>
        <v>2649</v>
      </c>
      <c r="N14" s="47">
        <v>9197</v>
      </c>
      <c r="O14" s="39">
        <f t="shared" si="2"/>
        <v>-0.7119712949874959</v>
      </c>
      <c r="Q14" s="14"/>
      <c r="R14" s="14"/>
      <c r="S14" s="14"/>
    </row>
    <row r="15" spans="1:19" s="18" customFormat="1" ht="19.5" customHeight="1">
      <c r="A15" s="143"/>
      <c r="B15" s="95"/>
      <c r="C15" s="19" t="s">
        <v>8</v>
      </c>
      <c r="D15" s="30">
        <f>D13+D14</f>
        <v>145</v>
      </c>
      <c r="E15" s="30">
        <f>E13+E14</f>
        <v>270</v>
      </c>
      <c r="F15" s="102">
        <v>527</v>
      </c>
      <c r="G15" s="21">
        <f t="shared" si="0"/>
        <v>-0.46296296296296297</v>
      </c>
      <c r="H15" s="22">
        <f>(D15-F15)/F15</f>
        <v>-0.72485768500948766</v>
      </c>
      <c r="I15" s="14"/>
      <c r="J15" s="143"/>
      <c r="K15" s="41"/>
      <c r="L15" s="19" t="s">
        <v>22</v>
      </c>
      <c r="M15" s="48">
        <f>'[1]1월'!D15+'[1]2월'!D15+'[1]3월'!D15+'[1]4월'!D15+'[1]5월'!D15+'[1]6월'!D15+'[1]7월'!D15+'[1]8월'!D15</f>
        <v>2657</v>
      </c>
      <c r="N15" s="107">
        <v>9303</v>
      </c>
      <c r="O15" s="31">
        <f t="shared" si="2"/>
        <v>-0.71439320649252924</v>
      </c>
      <c r="R15" s="42"/>
      <c r="S15" s="42"/>
    </row>
    <row r="16" spans="1:19" s="18" customFormat="1" ht="19.5" customHeight="1">
      <c r="A16" s="143"/>
      <c r="B16" s="94" t="s">
        <v>49</v>
      </c>
      <c r="C16" s="93" t="s">
        <v>50</v>
      </c>
      <c r="D16" s="26">
        <v>38</v>
      </c>
      <c r="E16" s="26">
        <v>43</v>
      </c>
      <c r="F16" s="100">
        <v>6</v>
      </c>
      <c r="G16" s="27">
        <f t="shared" si="0"/>
        <v>-0.11627906976744186</v>
      </c>
      <c r="H16" s="28">
        <f>(D16-F16)/F16</f>
        <v>5.333333333333333</v>
      </c>
      <c r="I16" s="14"/>
      <c r="J16" s="143"/>
      <c r="K16" s="120" t="s">
        <v>49</v>
      </c>
      <c r="L16" s="96" t="s">
        <v>50</v>
      </c>
      <c r="M16" s="48">
        <f>'[1]1월'!D16+'[1]2월'!D16+'[1]3월'!D16+'[1]4월'!D16+'[1]5월'!D16+'[1]6월'!D16+'[1]7월'!D16+'[1]8월'!D16</f>
        <v>375</v>
      </c>
      <c r="N16" s="101">
        <v>13</v>
      </c>
      <c r="O16" s="39">
        <f t="shared" si="2"/>
        <v>27.846153846153847</v>
      </c>
    </row>
    <row r="17" spans="1:25" s="18" customFormat="1" ht="19.5" customHeight="1">
      <c r="A17" s="143"/>
      <c r="B17" s="41"/>
      <c r="C17" s="19" t="s">
        <v>22</v>
      </c>
      <c r="D17" s="30">
        <f>D16</f>
        <v>38</v>
      </c>
      <c r="E17" s="30">
        <f>E16</f>
        <v>43</v>
      </c>
      <c r="F17" s="102">
        <v>6</v>
      </c>
      <c r="G17" s="21">
        <f t="shared" si="0"/>
        <v>-0.11627906976744186</v>
      </c>
      <c r="H17" s="22">
        <f>(D17-F17)/F17</f>
        <v>5.333333333333333</v>
      </c>
      <c r="I17" s="14"/>
      <c r="J17" s="143"/>
      <c r="K17" s="95"/>
      <c r="L17" s="19" t="s">
        <v>22</v>
      </c>
      <c r="M17" s="48">
        <f>'[1]1월'!D17+'[1]2월'!D17+'[1]3월'!D17+'[1]4월'!D17+'[1]5월'!D17+'[1]6월'!D17+'[1]7월'!D17+'[1]8월'!D17</f>
        <v>375</v>
      </c>
      <c r="N17" s="104">
        <v>13</v>
      </c>
      <c r="O17" s="43">
        <f t="shared" si="2"/>
        <v>27.846153846153847</v>
      </c>
    </row>
    <row r="18" spans="1:25" s="18" customFormat="1" ht="19.5" customHeight="1">
      <c r="A18" s="44"/>
      <c r="B18" s="146" t="s">
        <v>51</v>
      </c>
      <c r="C18" s="93" t="s">
        <v>52</v>
      </c>
      <c r="D18" s="45">
        <v>0</v>
      </c>
      <c r="E18" s="45">
        <v>0</v>
      </c>
      <c r="F18" s="108">
        <v>2</v>
      </c>
      <c r="G18" s="109" t="s">
        <v>28</v>
      </c>
      <c r="H18" s="28" t="s">
        <v>28</v>
      </c>
      <c r="I18" s="14"/>
      <c r="J18" s="119"/>
      <c r="K18" s="146" t="s">
        <v>51</v>
      </c>
      <c r="L18" s="93" t="s">
        <v>52</v>
      </c>
      <c r="M18" s="16">
        <f>'[1]1월'!D18+'[1]2월'!D18+'[1]3월'!D18+'[1]4월'!D18+'[1]5월'!D18+'[1]6월'!D18+'[1]7월'!D18+'[1]8월'!D18</f>
        <v>60</v>
      </c>
      <c r="N18" s="101">
        <v>2</v>
      </c>
      <c r="O18" s="39">
        <f>(M18-N18)/N18</f>
        <v>29</v>
      </c>
    </row>
    <row r="19" spans="1:25" s="18" customFormat="1" ht="19.5" customHeight="1">
      <c r="A19" s="44"/>
      <c r="B19" s="147"/>
      <c r="C19" s="93" t="s">
        <v>29</v>
      </c>
      <c r="D19" s="45">
        <v>57</v>
      </c>
      <c r="E19" s="45">
        <v>55</v>
      </c>
      <c r="F19" s="108" t="s">
        <v>28</v>
      </c>
      <c r="G19" s="38">
        <f>(D19-E19)/E19</f>
        <v>3.6363636363636362E-2</v>
      </c>
      <c r="H19" s="46" t="s">
        <v>28</v>
      </c>
      <c r="I19" s="14"/>
      <c r="J19" s="119"/>
      <c r="K19" s="147"/>
      <c r="L19" s="93" t="s">
        <v>29</v>
      </c>
      <c r="M19" s="16">
        <f>'[1]4월'!D19+'[1]5월'!D19+'[1]6월'!D19+'[1]7월'!D19+'[1]8월'!D19</f>
        <v>392</v>
      </c>
      <c r="N19" s="101">
        <f>'[1]2016'!D18+'[1]2016'!E18+'[1]2016'!F18+'[1]2016'!G18+'[1]2016'!H18</f>
        <v>0</v>
      </c>
      <c r="O19" s="39" t="s">
        <v>28</v>
      </c>
    </row>
    <row r="20" spans="1:25" s="18" customFormat="1" ht="19.5" customHeight="1">
      <c r="A20" s="44"/>
      <c r="B20" s="148"/>
      <c r="C20" s="19" t="s">
        <v>22</v>
      </c>
      <c r="D20" s="20">
        <f>D18+D19</f>
        <v>57</v>
      </c>
      <c r="E20" s="20">
        <f>E18+E19</f>
        <v>55</v>
      </c>
      <c r="F20" s="99">
        <v>2</v>
      </c>
      <c r="G20" s="21">
        <f>(D20-E20)/E20</f>
        <v>3.6363636363636362E-2</v>
      </c>
      <c r="H20" s="22">
        <f>(D20-F20)/F20</f>
        <v>27.5</v>
      </c>
      <c r="I20" s="14"/>
      <c r="J20" s="119"/>
      <c r="K20" s="149"/>
      <c r="L20" s="19" t="s">
        <v>22</v>
      </c>
      <c r="M20" s="48">
        <f>M18+M19</f>
        <v>452</v>
      </c>
      <c r="N20" s="23">
        <v>2</v>
      </c>
      <c r="O20" s="43">
        <f>(M20-N20)/N20</f>
        <v>225</v>
      </c>
    </row>
    <row r="21" spans="1:25" s="18" customFormat="1" ht="19.5" customHeight="1">
      <c r="A21" s="129" t="s">
        <v>53</v>
      </c>
      <c r="B21" s="130"/>
      <c r="C21" s="131"/>
      <c r="D21" s="49">
        <f>D6+D8+D10+D12+D15+D17+D20</f>
        <v>7254</v>
      </c>
      <c r="E21" s="49">
        <f>E6+E8+E10+E12+E15+E17+E20</f>
        <v>8074</v>
      </c>
      <c r="F21" s="110">
        <v>9986</v>
      </c>
      <c r="G21" s="50">
        <f t="shared" si="0"/>
        <v>-0.10156056477582363</v>
      </c>
      <c r="H21" s="51">
        <f>(D21-F21)/F21</f>
        <v>-0.27358301622271181</v>
      </c>
      <c r="I21" s="14"/>
      <c r="J21" s="129" t="s">
        <v>53</v>
      </c>
      <c r="K21" s="132"/>
      <c r="L21" s="133"/>
      <c r="M21" s="52">
        <f>'[1]1월'!D20+'[1]2월'!D20+'[1]3월'!D20+'[1]4월'!D21+'[1]5월'!D21+'[1]6월'!D21+'[1]7월'!D21+'[1]8월'!D21</f>
        <v>69133</v>
      </c>
      <c r="N21" s="52">
        <v>89281</v>
      </c>
      <c r="O21" s="53">
        <f t="shared" si="2"/>
        <v>-0.22566951535041049</v>
      </c>
    </row>
    <row r="22" spans="1:25" s="18" customFormat="1" ht="19.5" customHeight="1">
      <c r="A22" s="150" t="s">
        <v>54</v>
      </c>
      <c r="B22" s="151" t="s">
        <v>30</v>
      </c>
      <c r="C22" s="152"/>
      <c r="D22" s="40">
        <v>100</v>
      </c>
      <c r="E22" s="40">
        <v>96</v>
      </c>
      <c r="F22" s="105">
        <v>262</v>
      </c>
      <c r="G22" s="27">
        <f t="shared" si="0"/>
        <v>4.1666666666666664E-2</v>
      </c>
      <c r="H22" s="28">
        <f>(D22-F22)/F22</f>
        <v>-0.61832061068702293</v>
      </c>
      <c r="I22" s="14"/>
      <c r="J22" s="150" t="s">
        <v>9</v>
      </c>
      <c r="K22" s="151" t="s">
        <v>30</v>
      </c>
      <c r="L22" s="152"/>
      <c r="M22" s="16">
        <f>'[1]1월'!D21+'[1]2월'!D21+'[1]3월'!D21+'[1]4월'!D22+'[1]5월'!D22+'[1]6월'!D22+'[1]7월'!D22+'[1]8월'!D22</f>
        <v>1460</v>
      </c>
      <c r="N22" s="35">
        <v>1732</v>
      </c>
      <c r="O22" s="54">
        <f t="shared" si="2"/>
        <v>-0.15704387990762125</v>
      </c>
    </row>
    <row r="23" spans="1:25" s="18" customFormat="1" ht="19.5" customHeight="1">
      <c r="A23" s="143"/>
      <c r="B23" s="151" t="s">
        <v>55</v>
      </c>
      <c r="C23" s="152"/>
      <c r="D23" s="26">
        <v>552</v>
      </c>
      <c r="E23" s="26">
        <v>596</v>
      </c>
      <c r="F23" s="100">
        <v>1007</v>
      </c>
      <c r="G23" s="27">
        <f t="shared" si="0"/>
        <v>-7.3825503355704702E-2</v>
      </c>
      <c r="H23" s="28">
        <f t="shared" ref="H23:H29" si="3">(D23-F23)/F23</f>
        <v>-0.45183714001986097</v>
      </c>
      <c r="I23" s="14"/>
      <c r="J23" s="143"/>
      <c r="K23" s="151" t="s">
        <v>55</v>
      </c>
      <c r="L23" s="152"/>
      <c r="M23" s="16">
        <f>'[1]1월'!D22+'[1]2월'!D22+'[1]3월'!D22+'[1]4월'!D23+'[1]5월'!D23+'[1]6월'!D23+'[1]7월'!D23+'[1]8월'!D23</f>
        <v>5541</v>
      </c>
      <c r="N23" s="35">
        <v>8833</v>
      </c>
      <c r="O23" s="54">
        <f t="shared" si="2"/>
        <v>-0.37269330918147853</v>
      </c>
    </row>
    <row r="24" spans="1:25" s="18" customFormat="1" ht="19.5" customHeight="1">
      <c r="A24" s="143"/>
      <c r="B24" s="151" t="s">
        <v>56</v>
      </c>
      <c r="C24" s="152"/>
      <c r="D24" s="26">
        <v>1365</v>
      </c>
      <c r="E24" s="26">
        <v>1282</v>
      </c>
      <c r="F24" s="100">
        <v>686</v>
      </c>
      <c r="G24" s="27">
        <f t="shared" si="0"/>
        <v>6.4742589703588149E-2</v>
      </c>
      <c r="H24" s="28">
        <f t="shared" si="3"/>
        <v>0.98979591836734693</v>
      </c>
      <c r="I24" s="14"/>
      <c r="J24" s="143"/>
      <c r="K24" s="151" t="s">
        <v>56</v>
      </c>
      <c r="L24" s="152"/>
      <c r="M24" s="16">
        <f>'[1]1월'!D23+'[1]2월'!D23+'[1]3월'!D23+'[1]4월'!D24+'[1]5월'!D24+'[1]6월'!D24+'[1]7월'!D24+'[1]8월'!D24</f>
        <v>11428</v>
      </c>
      <c r="N24" s="35">
        <v>6715</v>
      </c>
      <c r="O24" s="54">
        <f t="shared" si="2"/>
        <v>0.70186150409530901</v>
      </c>
    </row>
    <row r="25" spans="1:25" s="56" customFormat="1" ht="19.5" customHeight="1">
      <c r="A25" s="129" t="s">
        <v>31</v>
      </c>
      <c r="B25" s="130"/>
      <c r="C25" s="131"/>
      <c r="D25" s="49">
        <f>D22+D23+D24</f>
        <v>2017</v>
      </c>
      <c r="E25" s="49">
        <f>E22+E23+E24</f>
        <v>1974</v>
      </c>
      <c r="F25" s="110">
        <v>1955</v>
      </c>
      <c r="G25" s="50">
        <f t="shared" si="0"/>
        <v>2.1783181357649443E-2</v>
      </c>
      <c r="H25" s="51">
        <f t="shared" si="3"/>
        <v>3.1713554987212275E-2</v>
      </c>
      <c r="I25" s="55"/>
      <c r="J25" s="129" t="s">
        <v>31</v>
      </c>
      <c r="K25" s="132"/>
      <c r="L25" s="133"/>
      <c r="M25" s="52">
        <f>'[1]1월'!D24+'[1]2월'!D24+'[1]3월'!D24+'[1]4월'!D25+'[1]5월'!D25+'[1]6월'!D25+'[1]7월'!D25+'[1]8월'!D25</f>
        <v>18429</v>
      </c>
      <c r="N25" s="52">
        <v>17280</v>
      </c>
      <c r="O25" s="53">
        <f t="shared" si="2"/>
        <v>6.6493055555555555E-2</v>
      </c>
      <c r="Q25" s="57"/>
    </row>
    <row r="26" spans="1:25" s="18" customFormat="1" ht="19.5" customHeight="1">
      <c r="A26" s="153" t="s">
        <v>32</v>
      </c>
      <c r="B26" s="154" t="s">
        <v>57</v>
      </c>
      <c r="C26" s="155"/>
      <c r="D26" s="58">
        <v>376</v>
      </c>
      <c r="E26" s="58">
        <v>363</v>
      </c>
      <c r="F26" s="111">
        <v>408</v>
      </c>
      <c r="G26" s="27">
        <f t="shared" si="0"/>
        <v>3.5812672176308541E-2</v>
      </c>
      <c r="H26" s="28">
        <f t="shared" si="3"/>
        <v>-7.8431372549019607E-2</v>
      </c>
      <c r="I26" s="14"/>
      <c r="J26" s="153" t="s">
        <v>32</v>
      </c>
      <c r="K26" s="151" t="s">
        <v>10</v>
      </c>
      <c r="L26" s="152"/>
      <c r="M26" s="16">
        <f>'[1]1월'!D25+'[1]2월'!D25+'[1]3월'!D25+'[1]4월'!D26+'[1]5월'!D26+'[1]6월'!D26+'[1]7월'!D26+'[1]8월'!D26</f>
        <v>2924</v>
      </c>
      <c r="N26" s="35">
        <v>3776</v>
      </c>
      <c r="O26" s="36">
        <f t="shared" si="2"/>
        <v>-0.22563559322033899</v>
      </c>
    </row>
    <row r="27" spans="1:25" s="18" customFormat="1" ht="19.5" customHeight="1">
      <c r="A27" s="143"/>
      <c r="B27" s="151" t="s">
        <v>58</v>
      </c>
      <c r="C27" s="152"/>
      <c r="D27" s="26">
        <v>357</v>
      </c>
      <c r="E27" s="26">
        <v>389</v>
      </c>
      <c r="F27" s="100">
        <v>424</v>
      </c>
      <c r="G27" s="27">
        <f t="shared" si="0"/>
        <v>-8.2262210796915161E-2</v>
      </c>
      <c r="H27" s="28">
        <f t="shared" si="3"/>
        <v>-0.15801886792452829</v>
      </c>
      <c r="I27" s="14"/>
      <c r="J27" s="143"/>
      <c r="K27" s="156" t="s">
        <v>11</v>
      </c>
      <c r="L27" s="157"/>
      <c r="M27" s="16">
        <f>'[1]1월'!D26+'[1]2월'!D26+'[1]3월'!D26+'[1]4월'!D27+'[1]5월'!D27+'[1]6월'!D27+'[1]7월'!D27+'[1]8월'!D27</f>
        <v>3016</v>
      </c>
      <c r="N27" s="35">
        <v>3528</v>
      </c>
      <c r="O27" s="36">
        <f t="shared" si="2"/>
        <v>-0.14512471655328799</v>
      </c>
    </row>
    <row r="28" spans="1:25" s="18" customFormat="1" ht="19.5" customHeight="1" thickBot="1">
      <c r="A28" s="162" t="s">
        <v>33</v>
      </c>
      <c r="B28" s="163"/>
      <c r="C28" s="164"/>
      <c r="D28" s="59">
        <f>D26+D27</f>
        <v>733</v>
      </c>
      <c r="E28" s="59">
        <f>E26+E27</f>
        <v>752</v>
      </c>
      <c r="F28" s="112">
        <v>832</v>
      </c>
      <c r="G28" s="60">
        <f t="shared" si="0"/>
        <v>-2.5265957446808509E-2</v>
      </c>
      <c r="H28" s="61">
        <f t="shared" si="3"/>
        <v>-0.11899038461538461</v>
      </c>
      <c r="I28" s="14"/>
      <c r="J28" s="129" t="s">
        <v>33</v>
      </c>
      <c r="K28" s="132"/>
      <c r="L28" s="133"/>
      <c r="M28" s="62">
        <f>'[1]1월'!D27+'[1]2월'!D27+'[1]3월'!D27+'[1]4월'!D28+'[1]5월'!D28+'[1]6월'!D28+'[1]7월'!D28+'[1]8월'!D28</f>
        <v>5940</v>
      </c>
      <c r="N28" s="62">
        <v>7304</v>
      </c>
      <c r="O28" s="63">
        <f t="shared" si="2"/>
        <v>-0.18674698795180722</v>
      </c>
    </row>
    <row r="29" spans="1:25" s="56" customFormat="1" ht="19.5" customHeight="1" thickBot="1">
      <c r="A29" s="160" t="s">
        <v>59</v>
      </c>
      <c r="B29" s="161"/>
      <c r="C29" s="165"/>
      <c r="D29" s="64">
        <f>D21+D25+D28</f>
        <v>10004</v>
      </c>
      <c r="E29" s="64">
        <f>E21+E25+E28+1</f>
        <v>10801</v>
      </c>
      <c r="F29" s="128">
        <v>12773</v>
      </c>
      <c r="G29" s="65">
        <f t="shared" si="0"/>
        <v>-7.3789463938524216E-2</v>
      </c>
      <c r="H29" s="65">
        <f t="shared" si="3"/>
        <v>-0.21678540671729429</v>
      </c>
      <c r="I29" s="55"/>
      <c r="J29" s="160" t="s">
        <v>59</v>
      </c>
      <c r="K29" s="161"/>
      <c r="L29" s="165"/>
      <c r="M29" s="64">
        <f>'[1]1월'!D28+'[1]2월'!D28+'[1]3월'!D28+'[1]4월'!D29+'[1]5월'!D29+'[1]6월'!D29+'[1]7월'!D29+'[1]8월'!D29</f>
        <v>93513</v>
      </c>
      <c r="N29" s="64">
        <v>113912</v>
      </c>
      <c r="O29" s="66">
        <f t="shared" si="2"/>
        <v>-0.17907683123814874</v>
      </c>
      <c r="T29" s="55"/>
      <c r="U29" s="55"/>
      <c r="V29" s="55"/>
      <c r="W29" s="55"/>
    </row>
    <row r="30" spans="1:25" s="55" customFormat="1" ht="20.100000000000001" customHeight="1">
      <c r="A30" s="166"/>
      <c r="B30" s="167"/>
      <c r="C30" s="167"/>
      <c r="D30" s="167"/>
      <c r="E30" s="67"/>
      <c r="F30" s="168"/>
      <c r="G30" s="167"/>
      <c r="H30" s="167"/>
      <c r="I30" s="167"/>
      <c r="J30" s="169" t="s">
        <v>60</v>
      </c>
      <c r="K30" s="169"/>
      <c r="L30" s="169"/>
      <c r="M30" s="169"/>
      <c r="N30" s="169"/>
      <c r="O30" s="68"/>
    </row>
    <row r="31" spans="1:25" s="55" customFormat="1" ht="17.45" customHeight="1">
      <c r="A31" s="113"/>
      <c r="B31" s="91"/>
      <c r="C31" s="91"/>
      <c r="D31" s="91"/>
      <c r="E31" s="67"/>
      <c r="F31" s="67"/>
      <c r="G31" s="68"/>
      <c r="H31" s="69"/>
      <c r="J31" s="168" t="s">
        <v>34</v>
      </c>
      <c r="K31" s="167"/>
      <c r="L31" s="167"/>
      <c r="M31" s="167"/>
      <c r="N31" s="67"/>
      <c r="O31" s="68"/>
    </row>
    <row r="32" spans="1:25" s="55" customFormat="1" ht="15.75" customHeight="1">
      <c r="A32" s="113"/>
      <c r="B32" s="91"/>
      <c r="C32" s="91"/>
      <c r="D32" s="91"/>
      <c r="E32" s="67"/>
      <c r="F32" s="67"/>
      <c r="G32" s="68"/>
      <c r="H32" s="69"/>
      <c r="J32" s="91"/>
      <c r="K32" s="91"/>
      <c r="L32" s="91"/>
      <c r="M32" s="91"/>
      <c r="N32" s="67"/>
      <c r="O32" s="68"/>
      <c r="R32" s="56"/>
      <c r="S32" s="56"/>
      <c r="T32" s="56"/>
      <c r="U32" s="56"/>
      <c r="V32" s="56"/>
      <c r="W32" s="56"/>
      <c r="X32" s="56"/>
      <c r="Y32" s="56"/>
    </row>
    <row r="33" spans="1:25" s="18" customFormat="1" ht="21" customHeight="1" thickBot="1">
      <c r="A33" s="114" t="s">
        <v>61</v>
      </c>
      <c r="B33" s="70"/>
      <c r="C33" s="70"/>
      <c r="D33" s="32"/>
      <c r="E33" s="32"/>
      <c r="F33" s="32"/>
      <c r="G33" s="69"/>
      <c r="H33" s="69"/>
      <c r="I33" s="14"/>
      <c r="J33" s="71" t="s">
        <v>61</v>
      </c>
      <c r="K33" s="70"/>
      <c r="L33" s="70"/>
      <c r="M33" s="32"/>
      <c r="N33" s="32"/>
      <c r="O33" s="69"/>
      <c r="R33" s="56"/>
      <c r="S33" s="56"/>
      <c r="T33" s="56"/>
      <c r="U33" s="56"/>
      <c r="V33" s="56"/>
      <c r="W33" s="56"/>
      <c r="X33" s="56"/>
      <c r="Y33" s="56"/>
    </row>
    <row r="34" spans="1:25" s="18" customFormat="1" ht="19.5" customHeight="1">
      <c r="A34" s="142" t="s">
        <v>62</v>
      </c>
      <c r="B34" s="176" t="s">
        <v>35</v>
      </c>
      <c r="C34" s="177"/>
      <c r="D34" s="72">
        <v>7360</v>
      </c>
      <c r="E34" s="72">
        <v>6374</v>
      </c>
      <c r="F34" s="72">
        <v>6545</v>
      </c>
      <c r="G34" s="12">
        <f t="shared" ref="G34:G39" si="4">(D34-E34)/E34</f>
        <v>0.15469093191088798</v>
      </c>
      <c r="H34" s="13">
        <f t="shared" ref="H34:H39" si="5">(D34-F34)/F34</f>
        <v>0.12452253628724216</v>
      </c>
      <c r="I34" s="14"/>
      <c r="J34" s="142" t="s">
        <v>62</v>
      </c>
      <c r="K34" s="176" t="s">
        <v>12</v>
      </c>
      <c r="L34" s="178"/>
      <c r="M34" s="115">
        <f>'[1]1월'!D33+'[1]2월'!D33+'[1]3월'!D33+'[1]4월'!D34+'[1]5월'!D34+'[1]6월'!D34+'[1]7월'!D34+'[1]8월'!D34</f>
        <v>65019</v>
      </c>
      <c r="N34" s="115">
        <v>79900</v>
      </c>
      <c r="O34" s="73">
        <f t="shared" ref="O34:O39" si="6">(M34-N34)/N34</f>
        <v>-0.18624530663329161</v>
      </c>
      <c r="P34" s="32"/>
      <c r="Q34" s="74"/>
      <c r="R34" s="56"/>
      <c r="S34" s="56"/>
      <c r="T34" s="56"/>
      <c r="U34" s="56"/>
      <c r="V34" s="56"/>
      <c r="W34" s="56"/>
      <c r="X34" s="56"/>
      <c r="Y34" s="56"/>
    </row>
    <row r="35" spans="1:25" s="18" customFormat="1" ht="19.5" customHeight="1">
      <c r="A35" s="143"/>
      <c r="B35" s="179" t="s">
        <v>63</v>
      </c>
      <c r="C35" s="151"/>
      <c r="D35" s="75">
        <v>552</v>
      </c>
      <c r="E35" s="75">
        <v>888</v>
      </c>
      <c r="F35" s="75">
        <v>153</v>
      </c>
      <c r="G35" s="27">
        <f t="shared" si="4"/>
        <v>-0.3783783783783784</v>
      </c>
      <c r="H35" s="28">
        <f t="shared" si="5"/>
        <v>2.607843137254902</v>
      </c>
      <c r="I35" s="14"/>
      <c r="J35" s="143"/>
      <c r="K35" s="179" t="s">
        <v>13</v>
      </c>
      <c r="L35" s="180"/>
      <c r="M35" s="116">
        <f>'[1]1월'!D34+'[1]2월'!D34+'[1]3월'!D34+'[1]4월'!D35+'[1]5월'!D35+'[1]6월'!D35+'[1]7월'!D35+'[1]8월'!D35</f>
        <v>3929</v>
      </c>
      <c r="N35" s="116">
        <v>5667</v>
      </c>
      <c r="O35" s="36">
        <f t="shared" si="6"/>
        <v>-0.30668784189165343</v>
      </c>
      <c r="P35" s="32"/>
      <c r="Q35" s="74"/>
      <c r="R35" s="56"/>
      <c r="S35" s="56"/>
      <c r="T35" s="56"/>
      <c r="U35" s="56"/>
      <c r="V35" s="56"/>
      <c r="W35" s="56"/>
      <c r="X35" s="56"/>
      <c r="Y35" s="56"/>
    </row>
    <row r="36" spans="1:25" s="18" customFormat="1" ht="19.149999999999999" customHeight="1">
      <c r="A36" s="143"/>
      <c r="B36" s="179" t="s">
        <v>64</v>
      </c>
      <c r="C36" s="151"/>
      <c r="D36" s="75">
        <v>1398</v>
      </c>
      <c r="E36" s="75">
        <v>496</v>
      </c>
      <c r="F36" s="75">
        <v>202</v>
      </c>
      <c r="G36" s="27">
        <f t="shared" si="4"/>
        <v>1.8185483870967742</v>
      </c>
      <c r="H36" s="28">
        <f t="shared" si="5"/>
        <v>5.9207920792079207</v>
      </c>
      <c r="I36" s="14"/>
      <c r="J36" s="143"/>
      <c r="K36" s="179" t="s">
        <v>14</v>
      </c>
      <c r="L36" s="180"/>
      <c r="M36" s="117">
        <f>'[1]1월'!D35+'[1]2월'!D35+'[1]3월'!D35+'[1]4월'!D36+'[1]5월'!D36+'[1]6월'!D36+'[1]7월'!D36+'[1]8월'!D36</f>
        <v>6416</v>
      </c>
      <c r="N36" s="117">
        <v>8448</v>
      </c>
      <c r="O36" s="36">
        <f t="shared" si="6"/>
        <v>-0.24053030303030304</v>
      </c>
      <c r="P36" s="32"/>
      <c r="Q36" s="74"/>
      <c r="R36" s="56"/>
      <c r="S36" s="56"/>
      <c r="T36" s="56"/>
      <c r="U36" s="56"/>
      <c r="V36" s="56"/>
      <c r="W36" s="56"/>
      <c r="X36" s="56"/>
      <c r="Y36" s="56"/>
    </row>
    <row r="37" spans="1:25" s="18" customFormat="1" ht="19.5" customHeight="1">
      <c r="A37" s="143"/>
      <c r="B37" s="179" t="s">
        <v>54</v>
      </c>
      <c r="C37" s="151"/>
      <c r="D37" s="75">
        <v>21421</v>
      </c>
      <c r="E37" s="75">
        <v>22691</v>
      </c>
      <c r="F37" s="75">
        <v>15333</v>
      </c>
      <c r="G37" s="27">
        <f t="shared" si="4"/>
        <v>-5.5969327045965363E-2</v>
      </c>
      <c r="H37" s="28">
        <f t="shared" si="5"/>
        <v>0.39705210982847455</v>
      </c>
      <c r="I37" s="14"/>
      <c r="J37" s="143"/>
      <c r="K37" s="179" t="s">
        <v>15</v>
      </c>
      <c r="L37" s="180"/>
      <c r="M37" s="117">
        <f>'[1]1월'!D36+'[1]2월'!D36+'[1]3월'!D36+'[1]4월'!D37+'[1]5월'!D37+'[1]6월'!D37+'[1]7월'!D37+'[1]8월'!D37</f>
        <v>189338</v>
      </c>
      <c r="N37" s="117">
        <v>176600</v>
      </c>
      <c r="O37" s="36">
        <f t="shared" si="6"/>
        <v>7.2129105322763301E-2</v>
      </c>
      <c r="P37" s="32"/>
      <c r="Q37" s="74"/>
      <c r="R37" s="56"/>
      <c r="S37" s="56"/>
      <c r="T37" s="56"/>
      <c r="U37" s="56"/>
      <c r="V37" s="56"/>
      <c r="W37" s="56"/>
      <c r="X37" s="56"/>
      <c r="Y37" s="56"/>
    </row>
    <row r="38" spans="1:25" s="18" customFormat="1" ht="19.5" customHeight="1" thickBot="1">
      <c r="A38" s="175"/>
      <c r="B38" s="158" t="s">
        <v>36</v>
      </c>
      <c r="C38" s="181"/>
      <c r="D38" s="75">
        <v>576</v>
      </c>
      <c r="E38" s="75">
        <v>156</v>
      </c>
      <c r="F38" s="75">
        <v>965</v>
      </c>
      <c r="G38" s="27">
        <f t="shared" si="4"/>
        <v>2.6923076923076925</v>
      </c>
      <c r="H38" s="118">
        <f>(D38-F38)/F38</f>
        <v>-0.40310880829015544</v>
      </c>
      <c r="I38" s="14"/>
      <c r="J38" s="175"/>
      <c r="K38" s="158" t="s">
        <v>16</v>
      </c>
      <c r="L38" s="159"/>
      <c r="M38" s="76">
        <f>'[1]1월'!D37+'[1]2월'!D37+'[1]3월'!D37+'[1]4월'!D38+'[1]5월'!D38+'[1]6월'!D38+'[1]7월'!D38+'[1]8월'!D38</f>
        <v>3501</v>
      </c>
      <c r="N38" s="76">
        <v>4933</v>
      </c>
      <c r="O38" s="36">
        <f t="shared" si="6"/>
        <v>-0.29028988445165216</v>
      </c>
      <c r="P38" s="32"/>
      <c r="Q38" s="74"/>
      <c r="R38" s="56"/>
      <c r="S38" s="56"/>
      <c r="T38" s="56"/>
      <c r="U38" s="56"/>
      <c r="V38" s="56"/>
      <c r="W38" s="56"/>
      <c r="X38" s="56"/>
      <c r="Y38" s="56"/>
    </row>
    <row r="39" spans="1:25" s="18" customFormat="1" ht="19.5" customHeight="1" thickBot="1">
      <c r="A39" s="160" t="s">
        <v>65</v>
      </c>
      <c r="B39" s="161"/>
      <c r="C39" s="161"/>
      <c r="D39" s="64">
        <f>D34+D35+D36+D37+D38</f>
        <v>31307</v>
      </c>
      <c r="E39" s="64">
        <f>E34+E35+E36+E37+E38</f>
        <v>30605</v>
      </c>
      <c r="F39" s="64">
        <f>SUM(F34:F38)</f>
        <v>23198</v>
      </c>
      <c r="G39" s="65">
        <f t="shared" si="4"/>
        <v>2.2937428524750857E-2</v>
      </c>
      <c r="H39" s="65">
        <f t="shared" si="5"/>
        <v>0.34955599620656952</v>
      </c>
      <c r="I39" s="33"/>
      <c r="J39" s="170" t="s">
        <v>65</v>
      </c>
      <c r="K39" s="171"/>
      <c r="L39" s="171"/>
      <c r="M39" s="64">
        <f>'[1]1월'!D38+'[1]2월'!D38+'[1]3월'!D38+'[1]4월'!D39+'[1]5월'!D39+'[1]6월'!D39+'[1]7월'!D39+'[1]8월'!D39</f>
        <v>268203</v>
      </c>
      <c r="N39" s="64">
        <v>275548</v>
      </c>
      <c r="O39" s="65">
        <f t="shared" si="6"/>
        <v>-2.6655972825061332E-2</v>
      </c>
      <c r="P39" s="42"/>
      <c r="Q39" s="77"/>
      <c r="R39" s="56"/>
      <c r="S39" s="56"/>
      <c r="T39" s="56"/>
      <c r="U39" s="56"/>
      <c r="V39" s="56"/>
      <c r="W39" s="56"/>
      <c r="X39" s="56"/>
      <c r="Y39" s="56"/>
    </row>
    <row r="40" spans="1:25" s="14" customFormat="1" ht="19.5" customHeight="1" thickBot="1">
      <c r="A40" s="78"/>
      <c r="B40" s="79"/>
      <c r="C40" s="79"/>
      <c r="D40" s="80"/>
      <c r="E40" s="80"/>
      <c r="F40" s="80"/>
      <c r="G40" s="81"/>
      <c r="H40" s="69"/>
      <c r="J40" s="82"/>
      <c r="K40" s="83"/>
      <c r="L40" s="83"/>
      <c r="M40" s="84"/>
      <c r="N40" s="85"/>
      <c r="O40" s="86"/>
      <c r="Q40" s="18"/>
      <c r="R40" s="56"/>
      <c r="S40" s="56"/>
      <c r="T40" s="56"/>
      <c r="U40" s="56"/>
      <c r="V40" s="56"/>
      <c r="W40" s="56"/>
      <c r="X40" s="56"/>
      <c r="Y40" s="56"/>
    </row>
    <row r="41" spans="1:25" s="18" customFormat="1" ht="19.5" customHeight="1" thickBot="1">
      <c r="A41" s="172" t="s">
        <v>66</v>
      </c>
      <c r="B41" s="173"/>
      <c r="C41" s="174"/>
      <c r="D41" s="87">
        <f>D29+D39</f>
        <v>41311</v>
      </c>
      <c r="E41" s="87">
        <f>E29+E39</f>
        <v>41406</v>
      </c>
      <c r="F41" s="87">
        <f>SUM(F29,F39)</f>
        <v>35971</v>
      </c>
      <c r="G41" s="88">
        <f>(D41-E41)/E41</f>
        <v>-2.294353475341738E-3</v>
      </c>
      <c r="H41" s="88">
        <f>(D41-F41)/F41</f>
        <v>0.14845292040810654</v>
      </c>
      <c r="I41" s="14"/>
      <c r="J41" s="172" t="s">
        <v>37</v>
      </c>
      <c r="K41" s="173"/>
      <c r="L41" s="174"/>
      <c r="M41" s="87">
        <f>SUM(M29,M39)</f>
        <v>361716</v>
      </c>
      <c r="N41" s="87">
        <v>389460</v>
      </c>
      <c r="O41" s="88">
        <f>(M41-N41)/N41</f>
        <v>-7.1237097519642578E-2</v>
      </c>
      <c r="R41" s="56"/>
      <c r="S41" s="56"/>
      <c r="T41" s="56"/>
      <c r="U41" s="56"/>
      <c r="V41" s="56"/>
      <c r="W41" s="56"/>
      <c r="X41" s="56"/>
      <c r="Y41" s="56"/>
    </row>
    <row r="42" spans="1:25" s="18" customFormat="1" ht="15.75" customHeight="1">
      <c r="A42" s="122"/>
      <c r="B42" s="123"/>
      <c r="C42" s="123"/>
      <c r="D42" s="124"/>
      <c r="E42" s="124"/>
      <c r="F42" s="124"/>
      <c r="G42" s="125"/>
      <c r="H42" s="126"/>
      <c r="I42" s="14"/>
      <c r="J42" s="70"/>
      <c r="K42" s="70"/>
      <c r="L42" s="70"/>
      <c r="M42" s="32"/>
      <c r="N42" s="127"/>
      <c r="O42" s="69"/>
    </row>
    <row r="43" spans="1:25" s="18" customFormat="1" ht="15.75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</row>
    <row r="44" spans="1:25" s="18" customFormat="1" ht="15.75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</row>
    <row r="45" spans="1:25" s="18" customFormat="1" ht="15.75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</row>
    <row r="46" spans="1:25" s="18" customFormat="1" ht="15.75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</row>
    <row r="47" spans="1:25" s="18" customFormat="1" ht="15.75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</row>
    <row r="48" spans="1:25" s="18" customFormat="1" ht="15.75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</row>
    <row r="49" spans="1:16" s="18" customFormat="1" ht="15.75" customHeight="1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</row>
    <row r="50" spans="1:16" s="18" customFormat="1" ht="15.75" customHeight="1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</row>
    <row r="51" spans="1:16" s="18" customFormat="1" ht="15.75" customHeight="1">
      <c r="J51" s="89"/>
      <c r="K51" s="89"/>
      <c r="L51" s="89"/>
      <c r="M51" s="89"/>
      <c r="N51" s="89"/>
      <c r="O51" s="89"/>
    </row>
    <row r="52" spans="1:16" s="18" customFormat="1" ht="15.75" customHeight="1">
      <c r="J52" s="89"/>
      <c r="K52" s="89"/>
      <c r="L52" s="89"/>
      <c r="M52" s="89"/>
      <c r="N52" s="89"/>
      <c r="O52" s="89"/>
    </row>
    <row r="53" spans="1:16" s="18" customFormat="1" ht="15.75" customHeight="1">
      <c r="J53" s="89"/>
      <c r="K53" s="89"/>
      <c r="L53" s="89"/>
      <c r="M53" s="89"/>
      <c r="N53" s="89"/>
      <c r="O53" s="89"/>
    </row>
    <row r="54" spans="1:16" s="18" customFormat="1" ht="15.75" customHeight="1">
      <c r="J54" s="89"/>
      <c r="K54" s="89"/>
      <c r="L54" s="89"/>
      <c r="M54" s="89"/>
      <c r="N54" s="89"/>
      <c r="O54" s="89"/>
    </row>
    <row r="55" spans="1:16" s="18" customFormat="1" ht="15.75" customHeight="1">
      <c r="J55" s="89"/>
      <c r="K55" s="89"/>
      <c r="L55" s="89"/>
      <c r="M55" s="89"/>
      <c r="N55" s="89"/>
      <c r="O55" s="89"/>
    </row>
    <row r="56" spans="1:16" s="18" customFormat="1" ht="15.75" customHeight="1">
      <c r="J56" s="89"/>
      <c r="K56" s="89"/>
      <c r="L56" s="89"/>
      <c r="M56" s="89"/>
      <c r="N56" s="89"/>
      <c r="O56" s="89"/>
    </row>
    <row r="57" spans="1:16" s="18" customFormat="1" ht="15.75" customHeight="1">
      <c r="J57" s="89"/>
      <c r="K57" s="89"/>
      <c r="L57" s="89"/>
      <c r="M57" s="89"/>
      <c r="N57" s="89"/>
      <c r="O57" s="89"/>
    </row>
    <row r="58" spans="1:16" s="18" customFormat="1" ht="15.75" customHeight="1">
      <c r="J58" s="89"/>
      <c r="K58" s="89"/>
      <c r="L58" s="89"/>
      <c r="M58" s="89"/>
      <c r="N58" s="89"/>
      <c r="O58" s="89"/>
    </row>
    <row r="59" spans="1:16" s="18" customFormat="1" ht="15.75" customHeight="1">
      <c r="J59" s="89"/>
      <c r="K59" s="89"/>
      <c r="L59" s="89"/>
      <c r="M59" s="89"/>
      <c r="N59" s="89"/>
      <c r="O59" s="89"/>
    </row>
    <row r="60" spans="1:16" s="18" customFormat="1" ht="15.75" customHeight="1">
      <c r="J60" s="89"/>
      <c r="K60" s="89"/>
      <c r="L60" s="89"/>
      <c r="M60" s="89"/>
      <c r="N60" s="89"/>
      <c r="O60" s="89"/>
    </row>
    <row r="61" spans="1:16" s="18" customFormat="1" ht="15.75" customHeight="1">
      <c r="J61" s="89"/>
      <c r="K61" s="89"/>
      <c r="L61" s="89"/>
      <c r="M61" s="89"/>
      <c r="N61" s="89"/>
      <c r="O61" s="89"/>
    </row>
    <row r="62" spans="1:16" s="18" customFormat="1" ht="15.75" customHeight="1">
      <c r="J62" s="89"/>
      <c r="K62" s="89"/>
      <c r="L62" s="89"/>
      <c r="M62" s="89"/>
      <c r="N62" s="89"/>
      <c r="O62" s="89"/>
    </row>
    <row r="63" spans="1:16" s="18" customFormat="1" ht="15.75" customHeight="1">
      <c r="J63" s="89"/>
      <c r="K63" s="89"/>
      <c r="L63" s="89"/>
      <c r="M63" s="89"/>
      <c r="N63" s="89"/>
      <c r="O63" s="89"/>
    </row>
    <row r="64" spans="1:16" s="18" customFormat="1" ht="15.75" customHeight="1">
      <c r="J64" s="89"/>
      <c r="K64" s="89"/>
      <c r="L64" s="89"/>
      <c r="M64" s="89"/>
      <c r="N64" s="89"/>
      <c r="O64" s="89"/>
    </row>
    <row r="65" spans="10:15" s="18" customFormat="1" ht="15.75" customHeight="1">
      <c r="J65" s="89"/>
      <c r="K65" s="89"/>
      <c r="L65" s="89"/>
      <c r="M65" s="89"/>
      <c r="N65" s="89"/>
      <c r="O65" s="89"/>
    </row>
    <row r="66" spans="10:15" s="18" customFormat="1" ht="15.75" customHeight="1">
      <c r="J66" s="89"/>
      <c r="K66" s="89"/>
      <c r="L66" s="89"/>
      <c r="M66" s="89"/>
      <c r="N66" s="89"/>
      <c r="O66" s="89"/>
    </row>
    <row r="67" spans="10:15" s="18" customFormat="1" ht="15.75" customHeight="1">
      <c r="J67" s="89"/>
      <c r="K67" s="89"/>
      <c r="L67" s="89"/>
      <c r="M67" s="89"/>
      <c r="N67" s="89"/>
      <c r="O67" s="89"/>
    </row>
    <row r="68" spans="10:15" s="18" customFormat="1" ht="15.75" customHeight="1">
      <c r="J68" s="89"/>
      <c r="K68" s="89"/>
      <c r="L68" s="89"/>
      <c r="M68" s="89"/>
      <c r="N68" s="89"/>
      <c r="O68" s="89"/>
    </row>
    <row r="69" spans="10:15" s="18" customFormat="1" ht="15.75" customHeight="1">
      <c r="J69" s="89"/>
      <c r="K69" s="89"/>
      <c r="L69" s="89"/>
      <c r="M69" s="89"/>
      <c r="N69" s="89"/>
      <c r="O69" s="89"/>
    </row>
    <row r="70" spans="10:15" s="18" customFormat="1" ht="15.75" customHeight="1">
      <c r="J70" s="89"/>
      <c r="K70" s="89"/>
      <c r="L70" s="89"/>
      <c r="M70" s="89"/>
      <c r="N70" s="89"/>
      <c r="O70" s="89"/>
    </row>
    <row r="71" spans="10:15" s="18" customFormat="1" ht="15.75" customHeight="1">
      <c r="J71" s="89"/>
      <c r="K71" s="89"/>
      <c r="L71" s="89"/>
      <c r="M71" s="89"/>
      <c r="N71" s="89"/>
      <c r="O71" s="89"/>
    </row>
    <row r="72" spans="10:15" s="18" customFormat="1" ht="15.75" customHeight="1">
      <c r="J72" s="89"/>
      <c r="K72" s="89"/>
      <c r="L72" s="89"/>
      <c r="M72" s="89"/>
      <c r="N72" s="89"/>
      <c r="O72" s="89"/>
    </row>
    <row r="73" spans="10:15" s="18" customFormat="1" ht="15.75" customHeight="1">
      <c r="J73" s="89"/>
      <c r="K73" s="89"/>
      <c r="L73" s="89"/>
      <c r="M73" s="89"/>
      <c r="N73" s="89"/>
      <c r="O73" s="89"/>
    </row>
    <row r="74" spans="10:15" ht="15.75" customHeight="1">
      <c r="J74" s="89"/>
      <c r="K74" s="89"/>
      <c r="L74" s="89"/>
      <c r="M74" s="89"/>
      <c r="N74" s="89"/>
      <c r="O74" s="89"/>
    </row>
  </sheetData>
  <mergeCells count="53">
    <mergeCell ref="A41:C41"/>
    <mergeCell ref="J41:L41"/>
    <mergeCell ref="J31:M31"/>
    <mergeCell ref="A34:A38"/>
    <mergeCell ref="B34:C34"/>
    <mergeCell ref="J34:J38"/>
    <mergeCell ref="K34:L34"/>
    <mergeCell ref="B35:C35"/>
    <mergeCell ref="K35:L35"/>
    <mergeCell ref="B36:C36"/>
    <mergeCell ref="K36:L36"/>
    <mergeCell ref="B37:C37"/>
    <mergeCell ref="K37:L37"/>
    <mergeCell ref="B38:C38"/>
    <mergeCell ref="K38:L38"/>
    <mergeCell ref="A39:C39"/>
    <mergeCell ref="A28:C28"/>
    <mergeCell ref="J28:L28"/>
    <mergeCell ref="A29:C29"/>
    <mergeCell ref="J29:L29"/>
    <mergeCell ref="A30:D30"/>
    <mergeCell ref="F30:I30"/>
    <mergeCell ref="J30:N30"/>
    <mergeCell ref="J39:L39"/>
    <mergeCell ref="A25:C25"/>
    <mergeCell ref="J25:L25"/>
    <mergeCell ref="A26:A27"/>
    <mergeCell ref="B26:C26"/>
    <mergeCell ref="J26:J27"/>
    <mergeCell ref="K26:L26"/>
    <mergeCell ref="B27:C27"/>
    <mergeCell ref="K27:L27"/>
    <mergeCell ref="A22:A24"/>
    <mergeCell ref="B22:C22"/>
    <mergeCell ref="J22:J24"/>
    <mergeCell ref="K22:L22"/>
    <mergeCell ref="B23:C23"/>
    <mergeCell ref="K23:L23"/>
    <mergeCell ref="B24:C24"/>
    <mergeCell ref="K24:L24"/>
    <mergeCell ref="A21:C21"/>
    <mergeCell ref="J21:L21"/>
    <mergeCell ref="A2:H2"/>
    <mergeCell ref="J2:O2"/>
    <mergeCell ref="A3:H3"/>
    <mergeCell ref="J3:O3"/>
    <mergeCell ref="A4:C4"/>
    <mergeCell ref="J4:L4"/>
    <mergeCell ref="A5:A17"/>
    <mergeCell ref="J5:J17"/>
    <mergeCell ref="B13:B14"/>
    <mergeCell ref="B18:B20"/>
    <mergeCell ref="K18:K20"/>
  </mergeCells>
  <phoneticPr fontId="3" type="noConversion"/>
  <pageMargins left="1.1100000000000001" right="0.75" top="0.42" bottom="0.33" header="0.21" footer="0.28000000000000003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8월</vt:lpstr>
    </vt:vector>
  </TitlesOfParts>
  <Company>GM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Jiyeon Yeom</dc:creator>
  <cp:lastModifiedBy>Hyunkee Lee</cp:lastModifiedBy>
  <cp:lastPrinted>2017-06-01T04:11:10Z</cp:lastPrinted>
  <dcterms:created xsi:type="dcterms:W3CDTF">2017-06-01T03:57:39Z</dcterms:created>
  <dcterms:modified xsi:type="dcterms:W3CDTF">2017-09-01T04:46:16Z</dcterms:modified>
</cp:coreProperties>
</file>