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ina.Yang\Desktop\[자동차] 한국지엠\GM 보도자료\"/>
    </mc:Choice>
  </mc:AlternateContent>
  <bookViews>
    <workbookView xWindow="0" yWindow="0" windowWidth="19425" windowHeight="10185"/>
  </bookViews>
  <sheets>
    <sheet name="3월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9" i="1" l="1"/>
  <c r="H19" i="1"/>
  <c r="H7" i="1"/>
  <c r="H16" i="1"/>
  <c r="H5" i="1"/>
  <c r="G5" i="1"/>
  <c r="M44" i="1" l="1"/>
  <c r="O44" i="1" s="1"/>
  <c r="H44" i="1"/>
  <c r="E44" i="1"/>
  <c r="G44" i="1" s="1"/>
  <c r="E41" i="1"/>
  <c r="M39" i="1"/>
  <c r="O39" i="1" s="1"/>
  <c r="F39" i="1"/>
  <c r="E39" i="1"/>
  <c r="D39" i="1"/>
  <c r="O38" i="1"/>
  <c r="M38" i="1"/>
  <c r="H38" i="1"/>
  <c r="E38" i="1"/>
  <c r="G38" i="1" s="1"/>
  <c r="O37" i="1"/>
  <c r="M37" i="1"/>
  <c r="H37" i="1"/>
  <c r="E37" i="1"/>
  <c r="G37" i="1" s="1"/>
  <c r="O36" i="1"/>
  <c r="M36" i="1"/>
  <c r="H36" i="1"/>
  <c r="E36" i="1"/>
  <c r="G36" i="1" s="1"/>
  <c r="O35" i="1"/>
  <c r="M35" i="1"/>
  <c r="H35" i="1"/>
  <c r="E35" i="1"/>
  <c r="G35" i="1" s="1"/>
  <c r="O34" i="1"/>
  <c r="M34" i="1"/>
  <c r="H34" i="1"/>
  <c r="E34" i="1"/>
  <c r="G34" i="1" s="1"/>
  <c r="E29" i="1"/>
  <c r="F28" i="1"/>
  <c r="E28" i="1"/>
  <c r="D28" i="1"/>
  <c r="H28" i="1" s="1"/>
  <c r="M27" i="1"/>
  <c r="O27" i="1" s="1"/>
  <c r="H27" i="1"/>
  <c r="E27" i="1"/>
  <c r="G27" i="1" s="1"/>
  <c r="O26" i="1"/>
  <c r="M26" i="1"/>
  <c r="H26" i="1"/>
  <c r="E26" i="1"/>
  <c r="G26" i="1" s="1"/>
  <c r="G25" i="1"/>
  <c r="F25" i="1"/>
  <c r="E25" i="1"/>
  <c r="D25" i="1"/>
  <c r="H25" i="1" s="1"/>
  <c r="M24" i="1"/>
  <c r="E24" i="1"/>
  <c r="G24" i="1" s="1"/>
  <c r="M23" i="1"/>
  <c r="O23" i="1" s="1"/>
  <c r="H23" i="1"/>
  <c r="E23" i="1"/>
  <c r="G23" i="1" s="1"/>
  <c r="O22" i="1"/>
  <c r="M22" i="1"/>
  <c r="H22" i="1"/>
  <c r="E22" i="1"/>
  <c r="O21" i="1"/>
  <c r="M21" i="1"/>
  <c r="H21" i="1"/>
  <c r="E21" i="1"/>
  <c r="E20" i="1"/>
  <c r="M19" i="1"/>
  <c r="O19" i="1" s="1"/>
  <c r="F19" i="1"/>
  <c r="E19" i="1"/>
  <c r="D19" i="1"/>
  <c r="M18" i="1"/>
  <c r="O18" i="1" s="1"/>
  <c r="H18" i="1"/>
  <c r="E18" i="1"/>
  <c r="M17" i="1"/>
  <c r="E17" i="1"/>
  <c r="G17" i="1" s="1"/>
  <c r="F16" i="1"/>
  <c r="F20" i="1" s="1"/>
  <c r="E16" i="1"/>
  <c r="D16" i="1"/>
  <c r="M15" i="1"/>
  <c r="O15" i="1" s="1"/>
  <c r="H15" i="1"/>
  <c r="E15" i="1"/>
  <c r="G15" i="1" s="1"/>
  <c r="F14" i="1"/>
  <c r="E14" i="1"/>
  <c r="D14" i="1"/>
  <c r="H14" i="1" s="1"/>
  <c r="M13" i="1"/>
  <c r="O13" i="1" s="1"/>
  <c r="H13" i="1"/>
  <c r="E13" i="1"/>
  <c r="G13" i="1" s="1"/>
  <c r="F12" i="1"/>
  <c r="E12" i="1"/>
  <c r="D12" i="1"/>
  <c r="H12" i="1" s="1"/>
  <c r="M11" i="1"/>
  <c r="O11" i="1" s="1"/>
  <c r="H11" i="1"/>
  <c r="E11" i="1"/>
  <c r="G11" i="1" s="1"/>
  <c r="F10" i="1"/>
  <c r="E10" i="1"/>
  <c r="D10" i="1"/>
  <c r="M10" i="1" s="1"/>
  <c r="O10" i="1" s="1"/>
  <c r="M9" i="1"/>
  <c r="O9" i="1" s="1"/>
  <c r="H9" i="1"/>
  <c r="E9" i="1"/>
  <c r="G9" i="1" s="1"/>
  <c r="F8" i="1"/>
  <c r="E8" i="1"/>
  <c r="D8" i="1"/>
  <c r="H8" i="1" s="1"/>
  <c r="M7" i="1"/>
  <c r="O7" i="1" s="1"/>
  <c r="E7" i="1"/>
  <c r="G7" i="1" s="1"/>
  <c r="F6" i="1"/>
  <c r="E6" i="1"/>
  <c r="D6" i="1"/>
  <c r="H6" i="1" s="1"/>
  <c r="M5" i="1"/>
  <c r="O5" i="1" s="1"/>
  <c r="E5" i="1"/>
  <c r="M28" i="1" l="1"/>
  <c r="O28" i="1" s="1"/>
  <c r="F29" i="1"/>
  <c r="F41" i="1" s="1"/>
  <c r="G6" i="1"/>
  <c r="G8" i="1"/>
  <c r="G10" i="1"/>
  <c r="G12" i="1"/>
  <c r="G14" i="1"/>
  <c r="G16" i="1"/>
  <c r="G28" i="1"/>
  <c r="G39" i="1"/>
  <c r="H39" i="1"/>
  <c r="H10" i="1"/>
  <c r="M6" i="1"/>
  <c r="O6" i="1" s="1"/>
  <c r="M8" i="1"/>
  <c r="O8" i="1" s="1"/>
  <c r="M12" i="1"/>
  <c r="O12" i="1" s="1"/>
  <c r="M14" i="1"/>
  <c r="O14" i="1" s="1"/>
  <c r="M16" i="1"/>
  <c r="O16" i="1" s="1"/>
  <c r="D20" i="1"/>
  <c r="M25" i="1"/>
  <c r="O25" i="1" s="1"/>
  <c r="M20" i="1" l="1"/>
  <c r="O20" i="1" s="1"/>
  <c r="D29" i="1"/>
  <c r="H20" i="1"/>
  <c r="G20" i="1"/>
  <c r="M29" i="1"/>
  <c r="D41" i="1" l="1"/>
  <c r="G29" i="1"/>
  <c r="H29" i="1"/>
  <c r="O29" i="1"/>
  <c r="M41" i="1"/>
  <c r="O41" i="1" s="1"/>
  <c r="G41" i="1" l="1"/>
  <c r="H41" i="1"/>
</calcChain>
</file>

<file path=xl/sharedStrings.xml><?xml version="1.0" encoding="utf-8"?>
<sst xmlns="http://schemas.openxmlformats.org/spreadsheetml/2006/main" count="110" uniqueCount="67">
  <si>
    <t>한국지엠 2019년 3월 판매실적</t>
    <phoneticPr fontId="3" type="noConversion"/>
  </si>
  <si>
    <t>한국지엠 2019년 1-3월 판매실적</t>
    <phoneticPr fontId="3" type="noConversion"/>
  </si>
  <si>
    <t>내수</t>
    <phoneticPr fontId="3" type="noConversion"/>
  </si>
  <si>
    <t>내수</t>
  </si>
  <si>
    <t>구  분</t>
    <phoneticPr fontId="3" type="noConversion"/>
  </si>
  <si>
    <t>'19. 3.</t>
    <phoneticPr fontId="7" type="noConversion"/>
  </si>
  <si>
    <t>'19. 2.</t>
    <phoneticPr fontId="7" type="noConversion"/>
  </si>
  <si>
    <t>'18. 3.</t>
    <phoneticPr fontId="3" type="noConversion"/>
  </si>
  <si>
    <t>전월대비증감</t>
    <phoneticPr fontId="3" type="noConversion"/>
  </si>
  <si>
    <t>전년동월대비</t>
    <phoneticPr fontId="3" type="noConversion"/>
  </si>
  <si>
    <t>'19. 1-3</t>
    <phoneticPr fontId="3" type="noConversion"/>
  </si>
  <si>
    <t>'18. 1-3</t>
    <phoneticPr fontId="3" type="noConversion"/>
  </si>
  <si>
    <t>전년대비증감</t>
  </si>
  <si>
    <t>승
용</t>
    <phoneticPr fontId="3" type="noConversion"/>
  </si>
  <si>
    <t>경형</t>
    <phoneticPr fontId="3" type="noConversion"/>
  </si>
  <si>
    <t>스파크</t>
    <phoneticPr fontId="3" type="noConversion"/>
  </si>
  <si>
    <t>경형</t>
  </si>
  <si>
    <t>소  계</t>
    <phoneticPr fontId="3" type="noConversion"/>
  </si>
  <si>
    <t>소형</t>
    <phoneticPr fontId="3" type="noConversion"/>
  </si>
  <si>
    <t>아베오</t>
    <phoneticPr fontId="3" type="noConversion"/>
  </si>
  <si>
    <t>소형</t>
  </si>
  <si>
    <t>준중형</t>
    <phoneticPr fontId="3" type="noConversion"/>
  </si>
  <si>
    <t>크루즈</t>
    <phoneticPr fontId="3" type="noConversion"/>
  </si>
  <si>
    <t>준중형</t>
  </si>
  <si>
    <t>중형</t>
    <phoneticPr fontId="3" type="noConversion"/>
  </si>
  <si>
    <t>말리부</t>
    <phoneticPr fontId="3" type="noConversion"/>
  </si>
  <si>
    <t>중형</t>
  </si>
  <si>
    <t>준대형</t>
  </si>
  <si>
    <t>임팔라</t>
    <phoneticPr fontId="3" type="noConversion"/>
  </si>
  <si>
    <t>소  계</t>
  </si>
  <si>
    <t>스포츠</t>
    <phoneticPr fontId="3" type="noConversion"/>
  </si>
  <si>
    <t>카마로</t>
    <phoneticPr fontId="3" type="noConversion"/>
  </si>
  <si>
    <t>PHEV
&amp;
EV</t>
    <phoneticPr fontId="3" type="noConversion"/>
  </si>
  <si>
    <t>볼트(Volt)</t>
    <phoneticPr fontId="3" type="noConversion"/>
  </si>
  <si>
    <t>-</t>
    <phoneticPr fontId="3" type="noConversion"/>
  </si>
  <si>
    <t>볼트EV(Bolt EV)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</si>
  <si>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</si>
  <si>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</si>
  <si>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</si>
  <si>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RV</t>
  </si>
  <si>
    <t>올란도</t>
    <phoneticPr fontId="3" type="noConversion"/>
  </si>
  <si>
    <t>트랙스</t>
    <phoneticPr fontId="3" type="noConversion"/>
  </si>
  <si>
    <t>이쿼녹스</t>
    <phoneticPr fontId="3" type="noConversion"/>
  </si>
  <si>
    <t>RV 계</t>
    <phoneticPr fontId="3" type="noConversion"/>
  </si>
  <si>
    <t>상
용</t>
    <phoneticPr fontId="3" type="noConversion"/>
  </si>
  <si>
    <t>다마스</t>
    <phoneticPr fontId="3" type="noConversion"/>
  </si>
  <si>
    <t>다마스</t>
  </si>
  <si>
    <t>라보</t>
    <phoneticPr fontId="3" type="noConversion"/>
  </si>
  <si>
    <t>라보</t>
  </si>
  <si>
    <t>경상용차 계</t>
    <phoneticPr fontId="3" type="noConversion"/>
  </si>
  <si>
    <t>내수 계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</si>
  <si>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</si>
  <si>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</si>
  <si>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</si>
  <si>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경승용차</t>
  </si>
  <si>
    <t>소형승용차</t>
    <phoneticPr fontId="3" type="noConversion"/>
  </si>
  <si>
    <t>소형승용차</t>
  </si>
  <si>
    <t>준중형승용차</t>
    <phoneticPr fontId="3" type="noConversion"/>
  </si>
  <si>
    <t>준중형승용차</t>
  </si>
  <si>
    <t>R V</t>
  </si>
  <si>
    <t>중대형승용차</t>
    <phoneticPr fontId="3" type="noConversion"/>
  </si>
  <si>
    <t>중대형승용차</t>
  </si>
  <si>
    <t>수출 계</t>
    <phoneticPr fontId="3" type="noConversion"/>
  </si>
  <si>
    <t>총  계(내수+수출)</t>
    <phoneticPr fontId="3" type="noConversion"/>
  </si>
  <si>
    <t>총  계</t>
    <phoneticPr fontId="3" type="noConversion"/>
  </si>
  <si>
    <t>※ 참고</t>
    <phoneticPr fontId="3" type="noConversion"/>
  </si>
  <si>
    <t>CKD 수출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</si>
</sst>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0.0%"/>
    <numFmt numFmtId="177" formatCode="#,##0_);[Red]\(#,##0\)"/>
  </numFmts>
  <fonts count="15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sz val="8.5"/>
      <name val="맑은 고딕"/>
      <family val="3"/>
      <charset val="129"/>
      <scheme val="minor"/>
    </font>
    <font>
      <i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</font>
    <font>
      <b/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5" tint="0.59999389629810485"/>
        <bgColor rgb="FF000000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9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1" fontId="2" fillId="0" borderId="10" xfId="1" quotePrefix="1" applyFont="1" applyFill="1" applyBorder="1" applyAlignment="1">
      <alignment horizontal="right" vertical="center"/>
    </xf>
    <xf numFmtId="41" fontId="2" fillId="0" borderId="11" xfId="1" quotePrefix="1" applyFont="1" applyFill="1" applyBorder="1" applyAlignment="1">
      <alignment horizontal="right" vertical="center"/>
    </xf>
    <xf numFmtId="41" fontId="2" fillId="0" borderId="12" xfId="1" quotePrefix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41" fontId="2" fillId="0" borderId="14" xfId="1" quotePrefix="1" applyFont="1" applyFill="1" applyBorder="1" applyAlignment="1">
      <alignment horizontal="right" vertical="center"/>
    </xf>
    <xf numFmtId="41" fontId="8" fillId="0" borderId="11" xfId="1" quotePrefix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1" fontId="6" fillId="0" borderId="18" xfId="1" quotePrefix="1" applyFont="1" applyFill="1" applyBorder="1" applyAlignment="1">
      <alignment horizontal="right" vertical="center"/>
    </xf>
    <xf numFmtId="41" fontId="6" fillId="0" borderId="19" xfId="1" quotePrefix="1" applyFont="1" applyFill="1" applyBorder="1" applyAlignment="1">
      <alignment horizontal="right" vertical="center"/>
    </xf>
    <xf numFmtId="41" fontId="6" fillId="0" borderId="20" xfId="1" quotePrefix="1" applyFont="1" applyFill="1" applyBorder="1" applyAlignment="1">
      <alignment horizontal="right" vertical="center"/>
    </xf>
    <xf numFmtId="176" fontId="6" fillId="0" borderId="21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41" fontId="6" fillId="0" borderId="14" xfId="1" quotePrefix="1" applyFont="1" applyFill="1" applyBorder="1" applyAlignment="1">
      <alignment horizontal="right" vertical="center"/>
    </xf>
    <xf numFmtId="41" fontId="9" fillId="0" borderId="19" xfId="1" quotePrefix="1" applyFont="1" applyFill="1" applyBorder="1" applyAlignment="1">
      <alignment vertical="center"/>
    </xf>
    <xf numFmtId="176" fontId="6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shrinkToFit="1"/>
    </xf>
    <xf numFmtId="41" fontId="2" fillId="0" borderId="18" xfId="1" applyFont="1" applyFill="1" applyBorder="1" applyAlignment="1">
      <alignment vertical="center"/>
    </xf>
    <xf numFmtId="41" fontId="2" fillId="0" borderId="19" xfId="1" quotePrefix="1" applyFont="1" applyFill="1" applyBorder="1" applyAlignment="1">
      <alignment horizontal="right" vertical="center"/>
    </xf>
    <xf numFmtId="41" fontId="2" fillId="0" borderId="20" xfId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41" fontId="8" fillId="0" borderId="19" xfId="1" quotePrefix="1" applyFont="1" applyFill="1" applyBorder="1" applyAlignment="1">
      <alignment horizontal="right" vertical="center"/>
    </xf>
    <xf numFmtId="41" fontId="6" fillId="0" borderId="18" xfId="1" applyFont="1" applyFill="1" applyBorder="1" applyAlignment="1">
      <alignment vertical="center"/>
    </xf>
    <xf numFmtId="41" fontId="6" fillId="0" borderId="20" xfId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horizontal="right" vertical="center"/>
    </xf>
    <xf numFmtId="41" fontId="2" fillId="0" borderId="0" xfId="1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/>
    </xf>
    <xf numFmtId="41" fontId="8" fillId="0" borderId="19" xfId="1" quotePrefix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176" fontId="2" fillId="0" borderId="21" xfId="0" quotePrefix="1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15" xfId="0" quotePrefix="1" applyNumberFormat="1" applyFont="1" applyFill="1" applyBorder="1" applyAlignment="1">
      <alignment horizontal="right" vertical="center"/>
    </xf>
    <xf numFmtId="41" fontId="2" fillId="0" borderId="19" xfId="1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176" fontId="6" fillId="0" borderId="15" xfId="0" quotePrefix="1" applyNumberFormat="1" applyFont="1" applyFill="1" applyBorder="1" applyAlignment="1">
      <alignment horizontal="right" vertical="center"/>
    </xf>
    <xf numFmtId="0" fontId="6" fillId="3" borderId="28" xfId="0" applyFont="1" applyFill="1" applyBorder="1" applyAlignment="1">
      <alignment horizontal="center" vertical="center"/>
    </xf>
    <xf numFmtId="41" fontId="2" fillId="0" borderId="20" xfId="1" quotePrefix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41" fontId="6" fillId="0" borderId="23" xfId="1" quotePrefix="1" applyFont="1" applyFill="1" applyBorder="1" applyAlignment="1">
      <alignment horizontal="right" vertical="center"/>
    </xf>
    <xf numFmtId="0" fontId="6" fillId="3" borderId="16" xfId="0" applyFont="1" applyFill="1" applyBorder="1" applyAlignment="1">
      <alignment horizontal="center" vertical="center"/>
    </xf>
    <xf numFmtId="41" fontId="2" fillId="0" borderId="29" xfId="1" quotePrefix="1" applyFont="1" applyFill="1" applyBorder="1" applyAlignment="1">
      <alignment horizontal="right" vertical="center"/>
    </xf>
    <xf numFmtId="41" fontId="2" fillId="0" borderId="18" xfId="1" quotePrefix="1" applyFont="1" applyFill="1" applyBorder="1" applyAlignment="1">
      <alignment horizontal="right" vertical="center"/>
    </xf>
    <xf numFmtId="41" fontId="6" fillId="0" borderId="29" xfId="1" applyFont="1" applyFill="1" applyBorder="1" applyAlignment="1">
      <alignment horizontal="right" vertical="center"/>
    </xf>
    <xf numFmtId="41" fontId="6" fillId="4" borderId="18" xfId="1" applyFont="1" applyFill="1" applyBorder="1" applyAlignment="1">
      <alignment vertical="center"/>
    </xf>
    <xf numFmtId="41" fontId="6" fillId="4" borderId="19" xfId="1" applyFont="1" applyFill="1" applyBorder="1" applyAlignment="1">
      <alignment vertical="center"/>
    </xf>
    <xf numFmtId="41" fontId="6" fillId="4" borderId="20" xfId="1" applyFont="1" applyFill="1" applyBorder="1" applyAlignment="1">
      <alignment vertical="center"/>
    </xf>
    <xf numFmtId="176" fontId="6" fillId="4" borderId="21" xfId="0" applyNumberFormat="1" applyFont="1" applyFill="1" applyBorder="1" applyAlignment="1">
      <alignment horizontal="right" vertical="center"/>
    </xf>
    <xf numFmtId="176" fontId="6" fillId="4" borderId="22" xfId="0" applyNumberFormat="1" applyFont="1" applyFill="1" applyBorder="1" applyAlignment="1">
      <alignment horizontal="right" vertical="center"/>
    </xf>
    <xf numFmtId="41" fontId="6" fillId="5" borderId="19" xfId="1" applyFont="1" applyFill="1" applyBorder="1" applyAlignment="1">
      <alignment vertical="center"/>
    </xf>
    <xf numFmtId="176" fontId="6" fillId="5" borderId="23" xfId="0" quotePrefix="1" applyNumberFormat="1" applyFont="1" applyFill="1" applyBorder="1" applyAlignment="1">
      <alignment horizontal="right" vertical="center"/>
    </xf>
    <xf numFmtId="41" fontId="2" fillId="0" borderId="18" xfId="1" applyFont="1" applyFill="1" applyBorder="1" applyAlignment="1">
      <alignment horizontal="right" vertical="center"/>
    </xf>
    <xf numFmtId="41" fontId="2" fillId="0" borderId="20" xfId="1" applyFont="1" applyFill="1" applyBorder="1" applyAlignment="1">
      <alignment horizontal="right" vertical="center"/>
    </xf>
    <xf numFmtId="176" fontId="2" fillId="0" borderId="23" xfId="0" quotePrefix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41" fontId="9" fillId="5" borderId="19" xfId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41" fontId="2" fillId="0" borderId="35" xfId="1" applyFont="1" applyFill="1" applyBorder="1" applyAlignment="1">
      <alignment vertical="center"/>
    </xf>
    <xf numFmtId="41" fontId="2" fillId="0" borderId="24" xfId="1" applyFont="1" applyFill="1" applyBorder="1" applyAlignment="1">
      <alignment vertical="center"/>
    </xf>
    <xf numFmtId="41" fontId="6" fillId="4" borderId="35" xfId="1" applyFont="1" applyFill="1" applyBorder="1" applyAlignment="1">
      <alignment vertical="center"/>
    </xf>
    <xf numFmtId="41" fontId="6" fillId="4" borderId="32" xfId="1" applyFont="1" applyFill="1" applyBorder="1" applyAlignment="1">
      <alignment vertical="center"/>
    </xf>
    <xf numFmtId="41" fontId="6" fillId="4" borderId="38" xfId="1" applyFont="1" applyFill="1" applyBorder="1" applyAlignment="1">
      <alignment vertical="center"/>
    </xf>
    <xf numFmtId="176" fontId="6" fillId="4" borderId="39" xfId="0" applyNumberFormat="1" applyFont="1" applyFill="1" applyBorder="1" applyAlignment="1">
      <alignment horizontal="right" vertical="center"/>
    </xf>
    <xf numFmtId="176" fontId="6" fillId="4" borderId="40" xfId="0" applyNumberFormat="1" applyFont="1" applyFill="1" applyBorder="1" applyAlignment="1">
      <alignment horizontal="right" vertical="center"/>
    </xf>
    <xf numFmtId="41" fontId="9" fillId="5" borderId="41" xfId="1" applyFont="1" applyFill="1" applyBorder="1" applyAlignment="1">
      <alignment vertical="center"/>
    </xf>
    <xf numFmtId="176" fontId="6" fillId="5" borderId="42" xfId="0" quotePrefix="1" applyNumberFormat="1" applyFont="1" applyFill="1" applyBorder="1" applyAlignment="1">
      <alignment horizontal="right" vertical="center"/>
    </xf>
    <xf numFmtId="41" fontId="6" fillId="6" borderId="5" xfId="1" applyFont="1" applyFill="1" applyBorder="1" applyAlignment="1">
      <alignment vertical="center"/>
    </xf>
    <xf numFmtId="176" fontId="6" fillId="6" borderId="5" xfId="0" applyNumberFormat="1" applyFont="1" applyFill="1" applyBorder="1" applyAlignment="1">
      <alignment horizontal="right" vertical="center"/>
    </xf>
    <xf numFmtId="176" fontId="6" fillId="6" borderId="4" xfId="0" applyNumberFormat="1" applyFont="1" applyFill="1" applyBorder="1" applyAlignment="1">
      <alignment horizontal="right" vertical="center"/>
    </xf>
    <xf numFmtId="41" fontId="9" fillId="7" borderId="5" xfId="1" applyFont="1" applyFill="1" applyBorder="1" applyAlignment="1">
      <alignment vertical="center"/>
    </xf>
    <xf numFmtId="176" fontId="6" fillId="8" borderId="5" xfId="0" applyNumberFormat="1" applyFont="1" applyFill="1" applyBorder="1" applyAlignment="1">
      <alignment horizontal="right" vertical="center"/>
    </xf>
    <xf numFmtId="41" fontId="6" fillId="0" borderId="0" xfId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41" fontId="11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10" xfId="1" applyNumberFormat="1" applyFont="1" applyFill="1" applyBorder="1" applyAlignment="1">
      <alignment vertical="center"/>
    </xf>
    <xf numFmtId="41" fontId="2" fillId="0" borderId="10" xfId="1" applyNumberFormat="1" applyFont="1" applyFill="1" applyBorder="1" applyAlignment="1">
      <alignment vertical="center"/>
    </xf>
    <xf numFmtId="176" fontId="2" fillId="0" borderId="45" xfId="0" applyNumberFormat="1" applyFont="1" applyFill="1" applyBorder="1" applyAlignment="1">
      <alignment horizontal="right" vertical="center"/>
    </xf>
    <xf numFmtId="176" fontId="2" fillId="0" borderId="46" xfId="0" applyNumberFormat="1" applyFont="1" applyFill="1" applyBorder="1" applyAlignment="1">
      <alignment horizontal="right" vertical="center"/>
    </xf>
    <xf numFmtId="41" fontId="2" fillId="0" borderId="10" xfId="1" quotePrefix="1" applyFont="1" applyFill="1" applyBorder="1" applyAlignment="1">
      <alignment vertical="center"/>
    </xf>
    <xf numFmtId="41" fontId="8" fillId="0" borderId="11" xfId="1" quotePrefix="1" applyFont="1" applyFill="1" applyBorder="1" applyAlignment="1">
      <alignment vertical="center"/>
    </xf>
    <xf numFmtId="176" fontId="2" fillId="0" borderId="47" xfId="0" applyNumberFormat="1" applyFont="1" applyFill="1" applyBorder="1" applyAlignment="1">
      <alignment horizontal="right" vertical="center"/>
    </xf>
    <xf numFmtId="177" fontId="2" fillId="0" borderId="18" xfId="1" applyNumberFormat="1" applyFont="1" applyFill="1" applyBorder="1" applyAlignment="1">
      <alignment vertical="center"/>
    </xf>
    <xf numFmtId="41" fontId="2" fillId="0" borderId="18" xfId="1" applyNumberFormat="1" applyFont="1" applyFill="1" applyBorder="1" applyAlignment="1">
      <alignment vertical="center"/>
    </xf>
    <xf numFmtId="41" fontId="2" fillId="0" borderId="18" xfId="1" quotePrefix="1" applyFont="1" applyFill="1" applyBorder="1" applyAlignment="1">
      <alignment vertical="center"/>
    </xf>
    <xf numFmtId="41" fontId="2" fillId="0" borderId="50" xfId="1" applyNumberFormat="1" applyFont="1" applyFill="1" applyBorder="1" applyAlignment="1">
      <alignment vertical="center"/>
    </xf>
    <xf numFmtId="176" fontId="2" fillId="0" borderId="40" xfId="0" applyNumberFormat="1" applyFont="1" applyFill="1" applyBorder="1" applyAlignment="1">
      <alignment horizontal="right" vertical="center"/>
    </xf>
    <xf numFmtId="41" fontId="2" fillId="0" borderId="50" xfId="1" quotePrefix="1" applyFont="1" applyFill="1" applyBorder="1" applyAlignment="1">
      <alignment vertical="center"/>
    </xf>
    <xf numFmtId="41" fontId="8" fillId="0" borderId="41" xfId="1" quotePrefix="1" applyFont="1" applyFill="1" applyBorder="1" applyAlignment="1">
      <alignment horizontal="right" vertical="center"/>
    </xf>
    <xf numFmtId="176" fontId="6" fillId="6" borderId="5" xfId="0" quotePrefix="1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41" fontId="6" fillId="8" borderId="5" xfId="1" applyNumberFormat="1" applyFont="1" applyFill="1" applyBorder="1" applyAlignment="1">
      <alignment vertical="center"/>
    </xf>
    <xf numFmtId="41" fontId="9" fillId="7" borderId="5" xfId="1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vertical="center"/>
    </xf>
    <xf numFmtId="176" fontId="6" fillId="0" borderId="1" xfId="0" quotePrefix="1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1" fontId="2" fillId="0" borderId="3" xfId="1" quotePrefix="1" applyFont="1" applyFill="1" applyBorder="1" applyAlignment="1">
      <alignment vertical="center"/>
    </xf>
    <xf numFmtId="41" fontId="8" fillId="0" borderId="3" xfId="1" quotePrefix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horizontal="right" vertical="center"/>
    </xf>
    <xf numFmtId="41" fontId="6" fillId="9" borderId="5" xfId="1" quotePrefix="1" applyFont="1" applyFill="1" applyBorder="1" applyAlignment="1">
      <alignment vertical="center"/>
    </xf>
    <xf numFmtId="176" fontId="6" fillId="9" borderId="5" xfId="0" quotePrefix="1" applyNumberFormat="1" applyFont="1" applyFill="1" applyBorder="1" applyAlignment="1">
      <alignment horizontal="right" vertical="center"/>
    </xf>
    <xf numFmtId="176" fontId="6" fillId="9" borderId="4" xfId="0" applyNumberFormat="1" applyFont="1" applyFill="1" applyBorder="1" applyAlignment="1">
      <alignment horizontal="right" vertical="center"/>
    </xf>
    <xf numFmtId="176" fontId="6" fillId="9" borderId="5" xfId="0" applyNumberFormat="1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center" vertical="center"/>
    </xf>
    <xf numFmtId="41" fontId="6" fillId="0" borderId="43" xfId="1" applyFont="1" applyFill="1" applyBorder="1" applyAlignment="1">
      <alignment vertical="center"/>
    </xf>
    <xf numFmtId="176" fontId="6" fillId="0" borderId="43" xfId="0" quotePrefix="1" applyNumberFormat="1" applyFont="1" applyFill="1" applyBorder="1" applyAlignment="1">
      <alignment horizontal="right" vertical="center"/>
    </xf>
    <xf numFmtId="176" fontId="6" fillId="0" borderId="43" xfId="0" applyNumberFormat="1" applyFont="1" applyFill="1" applyBorder="1" applyAlignment="1">
      <alignment horizontal="right" vertical="center"/>
    </xf>
    <xf numFmtId="41" fontId="8" fillId="0" borderId="0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6" fontId="6" fillId="0" borderId="0" xfId="0" quotePrefix="1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1" fontId="6" fillId="10" borderId="6" xfId="1" applyFont="1" applyFill="1" applyBorder="1" applyAlignment="1">
      <alignment vertical="center"/>
    </xf>
    <xf numFmtId="176" fontId="6" fillId="10" borderId="5" xfId="0" applyNumberFormat="1" applyFont="1" applyFill="1" applyBorder="1" applyAlignment="1">
      <alignment horizontal="right" vertical="center"/>
    </xf>
    <xf numFmtId="176" fontId="6" fillId="10" borderId="4" xfId="0" applyNumberFormat="1" applyFont="1" applyFill="1" applyBorder="1" applyAlignment="1">
      <alignment horizontal="right" vertical="center"/>
    </xf>
    <xf numFmtId="41" fontId="6" fillId="11" borderId="5" xfId="1" applyFont="1" applyFill="1" applyBorder="1" applyAlignment="1">
      <alignment vertical="center"/>
    </xf>
    <xf numFmtId="41" fontId="14" fillId="11" borderId="5" xfId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6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41" fontId="9" fillId="12" borderId="5" xfId="1" quotePrefix="1" applyFont="1" applyFill="1" applyBorder="1" applyAlignment="1">
      <alignment vertical="center"/>
    </xf>
    <xf numFmtId="0" fontId="6" fillId="9" borderId="2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2">
    <cellStyle name="쉼표 [0]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54032;&#47588;&#49892;&#51201;\2019\&#50900;&#48324;%20&#53580;&#51060;&#48660;\&#50672;&#44036;%20&#51333;&#54633;&#48376;_%202019&#45380;%20&#54032;&#47588;&#49892;&#51201;_&#50920;&#482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>
        <row r="5">
          <cell r="D5">
            <v>2164</v>
          </cell>
        </row>
        <row r="6">
          <cell r="D6">
            <v>2164</v>
          </cell>
        </row>
        <row r="7">
          <cell r="D7">
            <v>10</v>
          </cell>
        </row>
        <row r="8">
          <cell r="D8">
            <v>10</v>
          </cell>
        </row>
        <row r="10">
          <cell r="D10">
            <v>0</v>
          </cell>
        </row>
        <row r="11">
          <cell r="D11">
            <v>1115</v>
          </cell>
        </row>
        <row r="12">
          <cell r="D12">
            <v>1115</v>
          </cell>
        </row>
        <row r="13">
          <cell r="D13">
            <v>1</v>
          </cell>
        </row>
        <row r="14">
          <cell r="D14">
            <v>1</v>
          </cell>
        </row>
        <row r="15">
          <cell r="D15">
            <v>23</v>
          </cell>
        </row>
        <row r="16">
          <cell r="D16">
            <v>23</v>
          </cell>
        </row>
        <row r="17">
          <cell r="D17">
            <v>6</v>
          </cell>
        </row>
        <row r="18">
          <cell r="D18">
            <v>0</v>
          </cell>
        </row>
        <row r="19">
          <cell r="D19">
            <v>6</v>
          </cell>
        </row>
        <row r="20">
          <cell r="D20">
            <v>3319</v>
          </cell>
        </row>
        <row r="23">
          <cell r="D23">
            <v>1010</v>
          </cell>
        </row>
        <row r="24">
          <cell r="D24">
            <v>152</v>
          </cell>
        </row>
        <row r="25">
          <cell r="D25">
            <v>1162</v>
          </cell>
        </row>
        <row r="26">
          <cell r="D26">
            <v>333</v>
          </cell>
        </row>
        <row r="27">
          <cell r="D27">
            <v>239</v>
          </cell>
        </row>
        <row r="28">
          <cell r="D28">
            <v>572</v>
          </cell>
        </row>
        <row r="34">
          <cell r="D34">
            <v>11863</v>
          </cell>
        </row>
        <row r="35">
          <cell r="D35">
            <v>201</v>
          </cell>
        </row>
        <row r="37">
          <cell r="D37">
            <v>20188</v>
          </cell>
        </row>
        <row r="38">
          <cell r="D38">
            <v>1400</v>
          </cell>
        </row>
        <row r="44">
          <cell r="D44">
            <v>41798</v>
          </cell>
        </row>
      </sheetData>
      <sheetData sheetId="1"/>
      <sheetData sheetId="2">
        <row r="5">
          <cell r="D5">
            <v>2401</v>
          </cell>
        </row>
        <row r="6">
          <cell r="D6">
            <v>2401</v>
          </cell>
        </row>
        <row r="7">
          <cell r="D7">
            <v>1</v>
          </cell>
        </row>
        <row r="8">
          <cell r="D8">
            <v>1</v>
          </cell>
        </row>
        <row r="10">
          <cell r="D10">
            <v>0</v>
          </cell>
        </row>
        <row r="11">
          <cell r="D11">
            <v>1075</v>
          </cell>
        </row>
        <row r="12">
          <cell r="D12">
            <v>1075</v>
          </cell>
        </row>
        <row r="13">
          <cell r="D13">
            <v>2</v>
          </cell>
        </row>
        <row r="14">
          <cell r="D14">
            <v>2</v>
          </cell>
        </row>
        <row r="15">
          <cell r="D15">
            <v>18</v>
          </cell>
        </row>
        <row r="16">
          <cell r="D16">
            <v>18</v>
          </cell>
        </row>
        <row r="17">
          <cell r="D17">
            <v>4</v>
          </cell>
        </row>
        <row r="18">
          <cell r="D18">
            <v>0</v>
          </cell>
        </row>
        <row r="19">
          <cell r="D19">
            <v>4</v>
          </cell>
        </row>
        <row r="20">
          <cell r="D20">
            <v>3501</v>
          </cell>
        </row>
        <row r="23">
          <cell r="D23">
            <v>920</v>
          </cell>
        </row>
        <row r="24">
          <cell r="D24">
            <v>133</v>
          </cell>
        </row>
        <row r="25">
          <cell r="D25">
            <v>1053</v>
          </cell>
        </row>
        <row r="26">
          <cell r="D26">
            <v>295</v>
          </cell>
        </row>
        <row r="27">
          <cell r="D27">
            <v>328</v>
          </cell>
        </row>
        <row r="28">
          <cell r="D28">
            <v>623</v>
          </cell>
        </row>
        <row r="29">
          <cell r="D29">
            <v>5177</v>
          </cell>
        </row>
        <row r="34">
          <cell r="D34">
            <v>8770</v>
          </cell>
        </row>
        <row r="35">
          <cell r="D35">
            <v>120</v>
          </cell>
        </row>
        <row r="36">
          <cell r="D36">
            <v>0</v>
          </cell>
        </row>
        <row r="37">
          <cell r="D37">
            <v>17683</v>
          </cell>
        </row>
        <row r="38">
          <cell r="D38">
            <v>968</v>
          </cell>
        </row>
        <row r="39">
          <cell r="D39">
            <v>27541</v>
          </cell>
        </row>
        <row r="41">
          <cell r="D41">
            <v>32718</v>
          </cell>
        </row>
        <row r="44">
          <cell r="D44">
            <v>41022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showGridLines="0" tabSelected="1" zoomScale="80" zoomScaleNormal="80" workbookViewId="0">
      <selection activeCell="G20" sqref="G20"/>
    </sheetView>
  </sheetViews>
  <sheetFormatPr defaultRowHeight="15.75" customHeight="1"/>
  <cols>
    <col min="1" max="1" width="3.21875" style="1" customWidth="1"/>
    <col min="2" max="2" width="8.109375" style="1" customWidth="1"/>
    <col min="3" max="3" width="15.21875" style="1" bestFit="1" customWidth="1"/>
    <col min="4" max="5" width="10.44140625" style="1" customWidth="1"/>
    <col min="6" max="6" width="10.44140625" style="1" bestFit="1" customWidth="1"/>
    <col min="7" max="8" width="11.33203125" style="1" customWidth="1"/>
    <col min="9" max="9" width="5.109375" style="1" customWidth="1"/>
    <col min="10" max="10" width="3.21875" style="2" customWidth="1"/>
    <col min="11" max="11" width="7.5546875" style="2" customWidth="1"/>
    <col min="12" max="12" width="15.21875" style="2" bestFit="1" customWidth="1"/>
    <col min="13" max="13" width="11.6640625" style="2" customWidth="1"/>
    <col min="14" max="14" width="11.109375" style="2" customWidth="1"/>
    <col min="15" max="15" width="12.44140625" style="2" customWidth="1"/>
    <col min="16" max="16" width="8" style="1" customWidth="1"/>
    <col min="17" max="246" width="8.88671875" style="1"/>
    <col min="247" max="247" width="3.21875" style="1" customWidth="1"/>
    <col min="248" max="248" width="8.109375" style="1" customWidth="1"/>
    <col min="249" max="249" width="15.21875" style="1" bestFit="1" customWidth="1"/>
    <col min="250" max="251" width="10.44140625" style="1" customWidth="1"/>
    <col min="252" max="252" width="10.44140625" style="1" bestFit="1" customWidth="1"/>
    <col min="253" max="254" width="11.33203125" style="1" customWidth="1"/>
    <col min="255" max="255" width="5.109375" style="1" customWidth="1"/>
    <col min="256" max="256" width="3.21875" style="1" customWidth="1"/>
    <col min="257" max="257" width="7.5546875" style="1" customWidth="1"/>
    <col min="258" max="258" width="15.21875" style="1" bestFit="1" customWidth="1"/>
    <col min="259" max="259" width="11.6640625" style="1" customWidth="1"/>
    <col min="260" max="260" width="11.109375" style="1" customWidth="1"/>
    <col min="261" max="261" width="12.44140625" style="1" customWidth="1"/>
    <col min="262" max="263" width="8" style="1" customWidth="1"/>
    <col min="264" max="265" width="10.5546875" style="1" customWidth="1"/>
    <col min="266" max="268" width="8" style="1" customWidth="1"/>
    <col min="269" max="502" width="8.88671875" style="1"/>
    <col min="503" max="503" width="3.21875" style="1" customWidth="1"/>
    <col min="504" max="504" width="8.109375" style="1" customWidth="1"/>
    <col min="505" max="505" width="15.21875" style="1" bestFit="1" customWidth="1"/>
    <col min="506" max="507" width="10.44140625" style="1" customWidth="1"/>
    <col min="508" max="508" width="10.44140625" style="1" bestFit="1" customWidth="1"/>
    <col min="509" max="510" width="11.33203125" style="1" customWidth="1"/>
    <col min="511" max="511" width="5.109375" style="1" customWidth="1"/>
    <col min="512" max="512" width="3.21875" style="1" customWidth="1"/>
    <col min="513" max="513" width="7.5546875" style="1" customWidth="1"/>
    <col min="514" max="514" width="15.21875" style="1" bestFit="1" customWidth="1"/>
    <col min="515" max="515" width="11.6640625" style="1" customWidth="1"/>
    <col min="516" max="516" width="11.109375" style="1" customWidth="1"/>
    <col min="517" max="517" width="12.44140625" style="1" customWidth="1"/>
    <col min="518" max="519" width="8" style="1" customWidth="1"/>
    <col min="520" max="521" width="10.5546875" style="1" customWidth="1"/>
    <col min="522" max="524" width="8" style="1" customWidth="1"/>
    <col min="525" max="758" width="8.88671875" style="1"/>
    <col min="759" max="759" width="3.21875" style="1" customWidth="1"/>
    <col min="760" max="760" width="8.109375" style="1" customWidth="1"/>
    <col min="761" max="761" width="15.21875" style="1" bestFit="1" customWidth="1"/>
    <col min="762" max="763" width="10.44140625" style="1" customWidth="1"/>
    <col min="764" max="764" width="10.44140625" style="1" bestFit="1" customWidth="1"/>
    <col min="765" max="766" width="11.33203125" style="1" customWidth="1"/>
    <col min="767" max="767" width="5.109375" style="1" customWidth="1"/>
    <col min="768" max="768" width="3.21875" style="1" customWidth="1"/>
    <col min="769" max="769" width="7.5546875" style="1" customWidth="1"/>
    <col min="770" max="770" width="15.21875" style="1" bestFit="1" customWidth="1"/>
    <col min="771" max="771" width="11.6640625" style="1" customWidth="1"/>
    <col min="772" max="772" width="11.109375" style="1" customWidth="1"/>
    <col min="773" max="773" width="12.44140625" style="1" customWidth="1"/>
    <col min="774" max="775" width="8" style="1" customWidth="1"/>
    <col min="776" max="777" width="10.5546875" style="1" customWidth="1"/>
    <col min="778" max="780" width="8" style="1" customWidth="1"/>
    <col min="781" max="1014" width="8.88671875" style="1"/>
    <col min="1015" max="1015" width="3.21875" style="1" customWidth="1"/>
    <col min="1016" max="1016" width="8.109375" style="1" customWidth="1"/>
    <col min="1017" max="1017" width="15.21875" style="1" bestFit="1" customWidth="1"/>
    <col min="1018" max="1019" width="10.44140625" style="1" customWidth="1"/>
    <col min="1020" max="1020" width="10.44140625" style="1" bestFit="1" customWidth="1"/>
    <col min="1021" max="1022" width="11.33203125" style="1" customWidth="1"/>
    <col min="1023" max="1023" width="5.109375" style="1" customWidth="1"/>
    <col min="1024" max="1024" width="3.21875" style="1" customWidth="1"/>
    <col min="1025" max="1025" width="7.5546875" style="1" customWidth="1"/>
    <col min="1026" max="1026" width="15.21875" style="1" bestFit="1" customWidth="1"/>
    <col min="1027" max="1027" width="11.6640625" style="1" customWidth="1"/>
    <col min="1028" max="1028" width="11.109375" style="1" customWidth="1"/>
    <col min="1029" max="1029" width="12.44140625" style="1" customWidth="1"/>
    <col min="1030" max="1031" width="8" style="1" customWidth="1"/>
    <col min="1032" max="1033" width="10.5546875" style="1" customWidth="1"/>
    <col min="1034" max="1036" width="8" style="1" customWidth="1"/>
    <col min="1037" max="1270" width="8.88671875" style="1"/>
    <col min="1271" max="1271" width="3.21875" style="1" customWidth="1"/>
    <col min="1272" max="1272" width="8.109375" style="1" customWidth="1"/>
    <col min="1273" max="1273" width="15.21875" style="1" bestFit="1" customWidth="1"/>
    <col min="1274" max="1275" width="10.44140625" style="1" customWidth="1"/>
    <col min="1276" max="1276" width="10.44140625" style="1" bestFit="1" customWidth="1"/>
    <col min="1277" max="1278" width="11.33203125" style="1" customWidth="1"/>
    <col min="1279" max="1279" width="5.109375" style="1" customWidth="1"/>
    <col min="1280" max="1280" width="3.21875" style="1" customWidth="1"/>
    <col min="1281" max="1281" width="7.5546875" style="1" customWidth="1"/>
    <col min="1282" max="1282" width="15.21875" style="1" bestFit="1" customWidth="1"/>
    <col min="1283" max="1283" width="11.6640625" style="1" customWidth="1"/>
    <col min="1284" max="1284" width="11.109375" style="1" customWidth="1"/>
    <col min="1285" max="1285" width="12.44140625" style="1" customWidth="1"/>
    <col min="1286" max="1287" width="8" style="1" customWidth="1"/>
    <col min="1288" max="1289" width="10.5546875" style="1" customWidth="1"/>
    <col min="1290" max="1292" width="8" style="1" customWidth="1"/>
    <col min="1293" max="1526" width="8.88671875" style="1"/>
    <col min="1527" max="1527" width="3.21875" style="1" customWidth="1"/>
    <col min="1528" max="1528" width="8.109375" style="1" customWidth="1"/>
    <col min="1529" max="1529" width="15.21875" style="1" bestFit="1" customWidth="1"/>
    <col min="1530" max="1531" width="10.44140625" style="1" customWidth="1"/>
    <col min="1532" max="1532" width="10.44140625" style="1" bestFit="1" customWidth="1"/>
    <col min="1533" max="1534" width="11.33203125" style="1" customWidth="1"/>
    <col min="1535" max="1535" width="5.109375" style="1" customWidth="1"/>
    <col min="1536" max="1536" width="3.21875" style="1" customWidth="1"/>
    <col min="1537" max="1537" width="7.5546875" style="1" customWidth="1"/>
    <col min="1538" max="1538" width="15.21875" style="1" bestFit="1" customWidth="1"/>
    <col min="1539" max="1539" width="11.6640625" style="1" customWidth="1"/>
    <col min="1540" max="1540" width="11.109375" style="1" customWidth="1"/>
    <col min="1541" max="1541" width="12.44140625" style="1" customWidth="1"/>
    <col min="1542" max="1543" width="8" style="1" customWidth="1"/>
    <col min="1544" max="1545" width="10.5546875" style="1" customWidth="1"/>
    <col min="1546" max="1548" width="8" style="1" customWidth="1"/>
    <col min="1549" max="1782" width="8.88671875" style="1"/>
    <col min="1783" max="1783" width="3.21875" style="1" customWidth="1"/>
    <col min="1784" max="1784" width="8.109375" style="1" customWidth="1"/>
    <col min="1785" max="1785" width="15.21875" style="1" bestFit="1" customWidth="1"/>
    <col min="1786" max="1787" width="10.44140625" style="1" customWidth="1"/>
    <col min="1788" max="1788" width="10.44140625" style="1" bestFit="1" customWidth="1"/>
    <col min="1789" max="1790" width="11.33203125" style="1" customWidth="1"/>
    <col min="1791" max="1791" width="5.109375" style="1" customWidth="1"/>
    <col min="1792" max="1792" width="3.21875" style="1" customWidth="1"/>
    <col min="1793" max="1793" width="7.5546875" style="1" customWidth="1"/>
    <col min="1794" max="1794" width="15.21875" style="1" bestFit="1" customWidth="1"/>
    <col min="1795" max="1795" width="11.6640625" style="1" customWidth="1"/>
    <col min="1796" max="1796" width="11.109375" style="1" customWidth="1"/>
    <col min="1797" max="1797" width="12.44140625" style="1" customWidth="1"/>
    <col min="1798" max="1799" width="8" style="1" customWidth="1"/>
    <col min="1800" max="1801" width="10.5546875" style="1" customWidth="1"/>
    <col min="1802" max="1804" width="8" style="1" customWidth="1"/>
    <col min="1805" max="2038" width="8.88671875" style="1"/>
    <col min="2039" max="2039" width="3.21875" style="1" customWidth="1"/>
    <col min="2040" max="2040" width="8.109375" style="1" customWidth="1"/>
    <col min="2041" max="2041" width="15.21875" style="1" bestFit="1" customWidth="1"/>
    <col min="2042" max="2043" width="10.44140625" style="1" customWidth="1"/>
    <col min="2044" max="2044" width="10.44140625" style="1" bestFit="1" customWidth="1"/>
    <col min="2045" max="2046" width="11.33203125" style="1" customWidth="1"/>
    <col min="2047" max="2047" width="5.109375" style="1" customWidth="1"/>
    <col min="2048" max="2048" width="3.21875" style="1" customWidth="1"/>
    <col min="2049" max="2049" width="7.5546875" style="1" customWidth="1"/>
    <col min="2050" max="2050" width="15.21875" style="1" bestFit="1" customWidth="1"/>
    <col min="2051" max="2051" width="11.6640625" style="1" customWidth="1"/>
    <col min="2052" max="2052" width="11.109375" style="1" customWidth="1"/>
    <col min="2053" max="2053" width="12.44140625" style="1" customWidth="1"/>
    <col min="2054" max="2055" width="8" style="1" customWidth="1"/>
    <col min="2056" max="2057" width="10.5546875" style="1" customWidth="1"/>
    <col min="2058" max="2060" width="8" style="1" customWidth="1"/>
    <col min="2061" max="2294" width="8.88671875" style="1"/>
    <col min="2295" max="2295" width="3.21875" style="1" customWidth="1"/>
    <col min="2296" max="2296" width="8.109375" style="1" customWidth="1"/>
    <col min="2297" max="2297" width="15.21875" style="1" bestFit="1" customWidth="1"/>
    <col min="2298" max="2299" width="10.44140625" style="1" customWidth="1"/>
    <col min="2300" max="2300" width="10.44140625" style="1" bestFit="1" customWidth="1"/>
    <col min="2301" max="2302" width="11.33203125" style="1" customWidth="1"/>
    <col min="2303" max="2303" width="5.109375" style="1" customWidth="1"/>
    <col min="2304" max="2304" width="3.21875" style="1" customWidth="1"/>
    <col min="2305" max="2305" width="7.5546875" style="1" customWidth="1"/>
    <col min="2306" max="2306" width="15.21875" style="1" bestFit="1" customWidth="1"/>
    <col min="2307" max="2307" width="11.6640625" style="1" customWidth="1"/>
    <col min="2308" max="2308" width="11.109375" style="1" customWidth="1"/>
    <col min="2309" max="2309" width="12.44140625" style="1" customWidth="1"/>
    <col min="2310" max="2311" width="8" style="1" customWidth="1"/>
    <col min="2312" max="2313" width="10.5546875" style="1" customWidth="1"/>
    <col min="2314" max="2316" width="8" style="1" customWidth="1"/>
    <col min="2317" max="2550" width="8.88671875" style="1"/>
    <col min="2551" max="2551" width="3.21875" style="1" customWidth="1"/>
    <col min="2552" max="2552" width="8.109375" style="1" customWidth="1"/>
    <col min="2553" max="2553" width="15.21875" style="1" bestFit="1" customWidth="1"/>
    <col min="2554" max="2555" width="10.44140625" style="1" customWidth="1"/>
    <col min="2556" max="2556" width="10.44140625" style="1" bestFit="1" customWidth="1"/>
    <col min="2557" max="2558" width="11.33203125" style="1" customWidth="1"/>
    <col min="2559" max="2559" width="5.109375" style="1" customWidth="1"/>
    <col min="2560" max="2560" width="3.21875" style="1" customWidth="1"/>
    <col min="2561" max="2561" width="7.5546875" style="1" customWidth="1"/>
    <col min="2562" max="2562" width="15.21875" style="1" bestFit="1" customWidth="1"/>
    <col min="2563" max="2563" width="11.6640625" style="1" customWidth="1"/>
    <col min="2564" max="2564" width="11.109375" style="1" customWidth="1"/>
    <col min="2565" max="2565" width="12.44140625" style="1" customWidth="1"/>
    <col min="2566" max="2567" width="8" style="1" customWidth="1"/>
    <col min="2568" max="2569" width="10.5546875" style="1" customWidth="1"/>
    <col min="2570" max="2572" width="8" style="1" customWidth="1"/>
    <col min="2573" max="2806" width="8.88671875" style="1"/>
    <col min="2807" max="2807" width="3.21875" style="1" customWidth="1"/>
    <col min="2808" max="2808" width="8.109375" style="1" customWidth="1"/>
    <col min="2809" max="2809" width="15.21875" style="1" bestFit="1" customWidth="1"/>
    <col min="2810" max="2811" width="10.44140625" style="1" customWidth="1"/>
    <col min="2812" max="2812" width="10.44140625" style="1" bestFit="1" customWidth="1"/>
    <col min="2813" max="2814" width="11.33203125" style="1" customWidth="1"/>
    <col min="2815" max="2815" width="5.109375" style="1" customWidth="1"/>
    <col min="2816" max="2816" width="3.21875" style="1" customWidth="1"/>
    <col min="2817" max="2817" width="7.5546875" style="1" customWidth="1"/>
    <col min="2818" max="2818" width="15.21875" style="1" bestFit="1" customWidth="1"/>
    <col min="2819" max="2819" width="11.6640625" style="1" customWidth="1"/>
    <col min="2820" max="2820" width="11.109375" style="1" customWidth="1"/>
    <col min="2821" max="2821" width="12.44140625" style="1" customWidth="1"/>
    <col min="2822" max="2823" width="8" style="1" customWidth="1"/>
    <col min="2824" max="2825" width="10.5546875" style="1" customWidth="1"/>
    <col min="2826" max="2828" width="8" style="1" customWidth="1"/>
    <col min="2829" max="3062" width="8.88671875" style="1"/>
    <col min="3063" max="3063" width="3.21875" style="1" customWidth="1"/>
    <col min="3064" max="3064" width="8.109375" style="1" customWidth="1"/>
    <col min="3065" max="3065" width="15.21875" style="1" bestFit="1" customWidth="1"/>
    <col min="3066" max="3067" width="10.44140625" style="1" customWidth="1"/>
    <col min="3068" max="3068" width="10.44140625" style="1" bestFit="1" customWidth="1"/>
    <col min="3069" max="3070" width="11.33203125" style="1" customWidth="1"/>
    <col min="3071" max="3071" width="5.109375" style="1" customWidth="1"/>
    <col min="3072" max="3072" width="3.21875" style="1" customWidth="1"/>
    <col min="3073" max="3073" width="7.5546875" style="1" customWidth="1"/>
    <col min="3074" max="3074" width="15.21875" style="1" bestFit="1" customWidth="1"/>
    <col min="3075" max="3075" width="11.6640625" style="1" customWidth="1"/>
    <col min="3076" max="3076" width="11.109375" style="1" customWidth="1"/>
    <col min="3077" max="3077" width="12.44140625" style="1" customWidth="1"/>
    <col min="3078" max="3079" width="8" style="1" customWidth="1"/>
    <col min="3080" max="3081" width="10.5546875" style="1" customWidth="1"/>
    <col min="3082" max="3084" width="8" style="1" customWidth="1"/>
    <col min="3085" max="3318" width="8.88671875" style="1"/>
    <col min="3319" max="3319" width="3.21875" style="1" customWidth="1"/>
    <col min="3320" max="3320" width="8.109375" style="1" customWidth="1"/>
    <col min="3321" max="3321" width="15.21875" style="1" bestFit="1" customWidth="1"/>
    <col min="3322" max="3323" width="10.44140625" style="1" customWidth="1"/>
    <col min="3324" max="3324" width="10.44140625" style="1" bestFit="1" customWidth="1"/>
    <col min="3325" max="3326" width="11.33203125" style="1" customWidth="1"/>
    <col min="3327" max="3327" width="5.109375" style="1" customWidth="1"/>
    <col min="3328" max="3328" width="3.21875" style="1" customWidth="1"/>
    <col min="3329" max="3329" width="7.5546875" style="1" customWidth="1"/>
    <col min="3330" max="3330" width="15.21875" style="1" bestFit="1" customWidth="1"/>
    <col min="3331" max="3331" width="11.6640625" style="1" customWidth="1"/>
    <col min="3332" max="3332" width="11.109375" style="1" customWidth="1"/>
    <col min="3333" max="3333" width="12.44140625" style="1" customWidth="1"/>
    <col min="3334" max="3335" width="8" style="1" customWidth="1"/>
    <col min="3336" max="3337" width="10.5546875" style="1" customWidth="1"/>
    <col min="3338" max="3340" width="8" style="1" customWidth="1"/>
    <col min="3341" max="3574" width="8.88671875" style="1"/>
    <col min="3575" max="3575" width="3.21875" style="1" customWidth="1"/>
    <col min="3576" max="3576" width="8.109375" style="1" customWidth="1"/>
    <col min="3577" max="3577" width="15.21875" style="1" bestFit="1" customWidth="1"/>
    <col min="3578" max="3579" width="10.44140625" style="1" customWidth="1"/>
    <col min="3580" max="3580" width="10.44140625" style="1" bestFit="1" customWidth="1"/>
    <col min="3581" max="3582" width="11.33203125" style="1" customWidth="1"/>
    <col min="3583" max="3583" width="5.109375" style="1" customWidth="1"/>
    <col min="3584" max="3584" width="3.21875" style="1" customWidth="1"/>
    <col min="3585" max="3585" width="7.5546875" style="1" customWidth="1"/>
    <col min="3586" max="3586" width="15.21875" style="1" bestFit="1" customWidth="1"/>
    <col min="3587" max="3587" width="11.6640625" style="1" customWidth="1"/>
    <col min="3588" max="3588" width="11.109375" style="1" customWidth="1"/>
    <col min="3589" max="3589" width="12.44140625" style="1" customWidth="1"/>
    <col min="3590" max="3591" width="8" style="1" customWidth="1"/>
    <col min="3592" max="3593" width="10.5546875" style="1" customWidth="1"/>
    <col min="3594" max="3596" width="8" style="1" customWidth="1"/>
    <col min="3597" max="3830" width="8.88671875" style="1"/>
    <col min="3831" max="3831" width="3.21875" style="1" customWidth="1"/>
    <col min="3832" max="3832" width="8.109375" style="1" customWidth="1"/>
    <col min="3833" max="3833" width="15.21875" style="1" bestFit="1" customWidth="1"/>
    <col min="3834" max="3835" width="10.44140625" style="1" customWidth="1"/>
    <col min="3836" max="3836" width="10.44140625" style="1" bestFit="1" customWidth="1"/>
    <col min="3837" max="3838" width="11.33203125" style="1" customWidth="1"/>
    <col min="3839" max="3839" width="5.109375" style="1" customWidth="1"/>
    <col min="3840" max="3840" width="3.21875" style="1" customWidth="1"/>
    <col min="3841" max="3841" width="7.5546875" style="1" customWidth="1"/>
    <col min="3842" max="3842" width="15.21875" style="1" bestFit="1" customWidth="1"/>
    <col min="3843" max="3843" width="11.6640625" style="1" customWidth="1"/>
    <col min="3844" max="3844" width="11.109375" style="1" customWidth="1"/>
    <col min="3845" max="3845" width="12.44140625" style="1" customWidth="1"/>
    <col min="3846" max="3847" width="8" style="1" customWidth="1"/>
    <col min="3848" max="3849" width="10.5546875" style="1" customWidth="1"/>
    <col min="3850" max="3852" width="8" style="1" customWidth="1"/>
    <col min="3853" max="4086" width="8.88671875" style="1"/>
    <col min="4087" max="4087" width="3.21875" style="1" customWidth="1"/>
    <col min="4088" max="4088" width="8.109375" style="1" customWidth="1"/>
    <col min="4089" max="4089" width="15.21875" style="1" bestFit="1" customWidth="1"/>
    <col min="4090" max="4091" width="10.44140625" style="1" customWidth="1"/>
    <col min="4092" max="4092" width="10.44140625" style="1" bestFit="1" customWidth="1"/>
    <col min="4093" max="4094" width="11.33203125" style="1" customWidth="1"/>
    <col min="4095" max="4095" width="5.109375" style="1" customWidth="1"/>
    <col min="4096" max="4096" width="3.21875" style="1" customWidth="1"/>
    <col min="4097" max="4097" width="7.5546875" style="1" customWidth="1"/>
    <col min="4098" max="4098" width="15.21875" style="1" bestFit="1" customWidth="1"/>
    <col min="4099" max="4099" width="11.6640625" style="1" customWidth="1"/>
    <col min="4100" max="4100" width="11.109375" style="1" customWidth="1"/>
    <col min="4101" max="4101" width="12.44140625" style="1" customWidth="1"/>
    <col min="4102" max="4103" width="8" style="1" customWidth="1"/>
    <col min="4104" max="4105" width="10.5546875" style="1" customWidth="1"/>
    <col min="4106" max="4108" width="8" style="1" customWidth="1"/>
    <col min="4109" max="4342" width="8.88671875" style="1"/>
    <col min="4343" max="4343" width="3.21875" style="1" customWidth="1"/>
    <col min="4344" max="4344" width="8.109375" style="1" customWidth="1"/>
    <col min="4345" max="4345" width="15.21875" style="1" bestFit="1" customWidth="1"/>
    <col min="4346" max="4347" width="10.44140625" style="1" customWidth="1"/>
    <col min="4348" max="4348" width="10.44140625" style="1" bestFit="1" customWidth="1"/>
    <col min="4349" max="4350" width="11.33203125" style="1" customWidth="1"/>
    <col min="4351" max="4351" width="5.109375" style="1" customWidth="1"/>
    <col min="4352" max="4352" width="3.21875" style="1" customWidth="1"/>
    <col min="4353" max="4353" width="7.5546875" style="1" customWidth="1"/>
    <col min="4354" max="4354" width="15.21875" style="1" bestFit="1" customWidth="1"/>
    <col min="4355" max="4355" width="11.6640625" style="1" customWidth="1"/>
    <col min="4356" max="4356" width="11.109375" style="1" customWidth="1"/>
    <col min="4357" max="4357" width="12.44140625" style="1" customWidth="1"/>
    <col min="4358" max="4359" width="8" style="1" customWidth="1"/>
    <col min="4360" max="4361" width="10.5546875" style="1" customWidth="1"/>
    <col min="4362" max="4364" width="8" style="1" customWidth="1"/>
    <col min="4365" max="4598" width="8.88671875" style="1"/>
    <col min="4599" max="4599" width="3.21875" style="1" customWidth="1"/>
    <col min="4600" max="4600" width="8.109375" style="1" customWidth="1"/>
    <col min="4601" max="4601" width="15.21875" style="1" bestFit="1" customWidth="1"/>
    <col min="4602" max="4603" width="10.44140625" style="1" customWidth="1"/>
    <col min="4604" max="4604" width="10.44140625" style="1" bestFit="1" customWidth="1"/>
    <col min="4605" max="4606" width="11.33203125" style="1" customWidth="1"/>
    <col min="4607" max="4607" width="5.109375" style="1" customWidth="1"/>
    <col min="4608" max="4608" width="3.21875" style="1" customWidth="1"/>
    <col min="4609" max="4609" width="7.5546875" style="1" customWidth="1"/>
    <col min="4610" max="4610" width="15.21875" style="1" bestFit="1" customWidth="1"/>
    <col min="4611" max="4611" width="11.6640625" style="1" customWidth="1"/>
    <col min="4612" max="4612" width="11.109375" style="1" customWidth="1"/>
    <col min="4613" max="4613" width="12.44140625" style="1" customWidth="1"/>
    <col min="4614" max="4615" width="8" style="1" customWidth="1"/>
    <col min="4616" max="4617" width="10.5546875" style="1" customWidth="1"/>
    <col min="4618" max="4620" width="8" style="1" customWidth="1"/>
    <col min="4621" max="4854" width="8.88671875" style="1"/>
    <col min="4855" max="4855" width="3.21875" style="1" customWidth="1"/>
    <col min="4856" max="4856" width="8.109375" style="1" customWidth="1"/>
    <col min="4857" max="4857" width="15.21875" style="1" bestFit="1" customWidth="1"/>
    <col min="4858" max="4859" width="10.44140625" style="1" customWidth="1"/>
    <col min="4860" max="4860" width="10.44140625" style="1" bestFit="1" customWidth="1"/>
    <col min="4861" max="4862" width="11.33203125" style="1" customWidth="1"/>
    <col min="4863" max="4863" width="5.109375" style="1" customWidth="1"/>
    <col min="4864" max="4864" width="3.21875" style="1" customWidth="1"/>
    <col min="4865" max="4865" width="7.5546875" style="1" customWidth="1"/>
    <col min="4866" max="4866" width="15.21875" style="1" bestFit="1" customWidth="1"/>
    <col min="4867" max="4867" width="11.6640625" style="1" customWidth="1"/>
    <col min="4868" max="4868" width="11.109375" style="1" customWidth="1"/>
    <col min="4869" max="4869" width="12.44140625" style="1" customWidth="1"/>
    <col min="4870" max="4871" width="8" style="1" customWidth="1"/>
    <col min="4872" max="4873" width="10.5546875" style="1" customWidth="1"/>
    <col min="4874" max="4876" width="8" style="1" customWidth="1"/>
    <col min="4877" max="5110" width="8.88671875" style="1"/>
    <col min="5111" max="5111" width="3.21875" style="1" customWidth="1"/>
    <col min="5112" max="5112" width="8.109375" style="1" customWidth="1"/>
    <col min="5113" max="5113" width="15.21875" style="1" bestFit="1" customWidth="1"/>
    <col min="5114" max="5115" width="10.44140625" style="1" customWidth="1"/>
    <col min="5116" max="5116" width="10.44140625" style="1" bestFit="1" customWidth="1"/>
    <col min="5117" max="5118" width="11.33203125" style="1" customWidth="1"/>
    <col min="5119" max="5119" width="5.109375" style="1" customWidth="1"/>
    <col min="5120" max="5120" width="3.21875" style="1" customWidth="1"/>
    <col min="5121" max="5121" width="7.5546875" style="1" customWidth="1"/>
    <col min="5122" max="5122" width="15.21875" style="1" bestFit="1" customWidth="1"/>
    <col min="5123" max="5123" width="11.6640625" style="1" customWidth="1"/>
    <col min="5124" max="5124" width="11.109375" style="1" customWidth="1"/>
    <col min="5125" max="5125" width="12.44140625" style="1" customWidth="1"/>
    <col min="5126" max="5127" width="8" style="1" customWidth="1"/>
    <col min="5128" max="5129" width="10.5546875" style="1" customWidth="1"/>
    <col min="5130" max="5132" width="8" style="1" customWidth="1"/>
    <col min="5133" max="5366" width="8.88671875" style="1"/>
    <col min="5367" max="5367" width="3.21875" style="1" customWidth="1"/>
    <col min="5368" max="5368" width="8.109375" style="1" customWidth="1"/>
    <col min="5369" max="5369" width="15.21875" style="1" bestFit="1" customWidth="1"/>
    <col min="5370" max="5371" width="10.44140625" style="1" customWidth="1"/>
    <col min="5372" max="5372" width="10.44140625" style="1" bestFit="1" customWidth="1"/>
    <col min="5373" max="5374" width="11.33203125" style="1" customWidth="1"/>
    <col min="5375" max="5375" width="5.109375" style="1" customWidth="1"/>
    <col min="5376" max="5376" width="3.21875" style="1" customWidth="1"/>
    <col min="5377" max="5377" width="7.5546875" style="1" customWidth="1"/>
    <col min="5378" max="5378" width="15.21875" style="1" bestFit="1" customWidth="1"/>
    <col min="5379" max="5379" width="11.6640625" style="1" customWidth="1"/>
    <col min="5380" max="5380" width="11.109375" style="1" customWidth="1"/>
    <col min="5381" max="5381" width="12.44140625" style="1" customWidth="1"/>
    <col min="5382" max="5383" width="8" style="1" customWidth="1"/>
    <col min="5384" max="5385" width="10.5546875" style="1" customWidth="1"/>
    <col min="5386" max="5388" width="8" style="1" customWidth="1"/>
    <col min="5389" max="5622" width="8.88671875" style="1"/>
    <col min="5623" max="5623" width="3.21875" style="1" customWidth="1"/>
    <col min="5624" max="5624" width="8.109375" style="1" customWidth="1"/>
    <col min="5625" max="5625" width="15.21875" style="1" bestFit="1" customWidth="1"/>
    <col min="5626" max="5627" width="10.44140625" style="1" customWidth="1"/>
    <col min="5628" max="5628" width="10.44140625" style="1" bestFit="1" customWidth="1"/>
    <col min="5629" max="5630" width="11.33203125" style="1" customWidth="1"/>
    <col min="5631" max="5631" width="5.109375" style="1" customWidth="1"/>
    <col min="5632" max="5632" width="3.21875" style="1" customWidth="1"/>
    <col min="5633" max="5633" width="7.5546875" style="1" customWidth="1"/>
    <col min="5634" max="5634" width="15.21875" style="1" bestFit="1" customWidth="1"/>
    <col min="5635" max="5635" width="11.6640625" style="1" customWidth="1"/>
    <col min="5636" max="5636" width="11.109375" style="1" customWidth="1"/>
    <col min="5637" max="5637" width="12.44140625" style="1" customWidth="1"/>
    <col min="5638" max="5639" width="8" style="1" customWidth="1"/>
    <col min="5640" max="5641" width="10.5546875" style="1" customWidth="1"/>
    <col min="5642" max="5644" width="8" style="1" customWidth="1"/>
    <col min="5645" max="5878" width="8.88671875" style="1"/>
    <col min="5879" max="5879" width="3.21875" style="1" customWidth="1"/>
    <col min="5880" max="5880" width="8.109375" style="1" customWidth="1"/>
    <col min="5881" max="5881" width="15.21875" style="1" bestFit="1" customWidth="1"/>
    <col min="5882" max="5883" width="10.44140625" style="1" customWidth="1"/>
    <col min="5884" max="5884" width="10.44140625" style="1" bestFit="1" customWidth="1"/>
    <col min="5885" max="5886" width="11.33203125" style="1" customWidth="1"/>
    <col min="5887" max="5887" width="5.109375" style="1" customWidth="1"/>
    <col min="5888" max="5888" width="3.21875" style="1" customWidth="1"/>
    <col min="5889" max="5889" width="7.5546875" style="1" customWidth="1"/>
    <col min="5890" max="5890" width="15.21875" style="1" bestFit="1" customWidth="1"/>
    <col min="5891" max="5891" width="11.6640625" style="1" customWidth="1"/>
    <col min="5892" max="5892" width="11.109375" style="1" customWidth="1"/>
    <col min="5893" max="5893" width="12.44140625" style="1" customWidth="1"/>
    <col min="5894" max="5895" width="8" style="1" customWidth="1"/>
    <col min="5896" max="5897" width="10.5546875" style="1" customWidth="1"/>
    <col min="5898" max="5900" width="8" style="1" customWidth="1"/>
    <col min="5901" max="6134" width="8.88671875" style="1"/>
    <col min="6135" max="6135" width="3.21875" style="1" customWidth="1"/>
    <col min="6136" max="6136" width="8.109375" style="1" customWidth="1"/>
    <col min="6137" max="6137" width="15.21875" style="1" bestFit="1" customWidth="1"/>
    <col min="6138" max="6139" width="10.44140625" style="1" customWidth="1"/>
    <col min="6140" max="6140" width="10.44140625" style="1" bestFit="1" customWidth="1"/>
    <col min="6141" max="6142" width="11.33203125" style="1" customWidth="1"/>
    <col min="6143" max="6143" width="5.109375" style="1" customWidth="1"/>
    <col min="6144" max="6144" width="3.21875" style="1" customWidth="1"/>
    <col min="6145" max="6145" width="7.5546875" style="1" customWidth="1"/>
    <col min="6146" max="6146" width="15.21875" style="1" bestFit="1" customWidth="1"/>
    <col min="6147" max="6147" width="11.6640625" style="1" customWidth="1"/>
    <col min="6148" max="6148" width="11.109375" style="1" customWidth="1"/>
    <col min="6149" max="6149" width="12.44140625" style="1" customWidth="1"/>
    <col min="6150" max="6151" width="8" style="1" customWidth="1"/>
    <col min="6152" max="6153" width="10.5546875" style="1" customWidth="1"/>
    <col min="6154" max="6156" width="8" style="1" customWidth="1"/>
    <col min="6157" max="6390" width="8.88671875" style="1"/>
    <col min="6391" max="6391" width="3.21875" style="1" customWidth="1"/>
    <col min="6392" max="6392" width="8.109375" style="1" customWidth="1"/>
    <col min="6393" max="6393" width="15.21875" style="1" bestFit="1" customWidth="1"/>
    <col min="6394" max="6395" width="10.44140625" style="1" customWidth="1"/>
    <col min="6396" max="6396" width="10.44140625" style="1" bestFit="1" customWidth="1"/>
    <col min="6397" max="6398" width="11.33203125" style="1" customWidth="1"/>
    <col min="6399" max="6399" width="5.109375" style="1" customWidth="1"/>
    <col min="6400" max="6400" width="3.21875" style="1" customWidth="1"/>
    <col min="6401" max="6401" width="7.5546875" style="1" customWidth="1"/>
    <col min="6402" max="6402" width="15.21875" style="1" bestFit="1" customWidth="1"/>
    <col min="6403" max="6403" width="11.6640625" style="1" customWidth="1"/>
    <col min="6404" max="6404" width="11.109375" style="1" customWidth="1"/>
    <col min="6405" max="6405" width="12.44140625" style="1" customWidth="1"/>
    <col min="6406" max="6407" width="8" style="1" customWidth="1"/>
    <col min="6408" max="6409" width="10.5546875" style="1" customWidth="1"/>
    <col min="6410" max="6412" width="8" style="1" customWidth="1"/>
    <col min="6413" max="6646" width="8.88671875" style="1"/>
    <col min="6647" max="6647" width="3.21875" style="1" customWidth="1"/>
    <col min="6648" max="6648" width="8.109375" style="1" customWidth="1"/>
    <col min="6649" max="6649" width="15.21875" style="1" bestFit="1" customWidth="1"/>
    <col min="6650" max="6651" width="10.44140625" style="1" customWidth="1"/>
    <col min="6652" max="6652" width="10.44140625" style="1" bestFit="1" customWidth="1"/>
    <col min="6653" max="6654" width="11.33203125" style="1" customWidth="1"/>
    <col min="6655" max="6655" width="5.109375" style="1" customWidth="1"/>
    <col min="6656" max="6656" width="3.21875" style="1" customWidth="1"/>
    <col min="6657" max="6657" width="7.5546875" style="1" customWidth="1"/>
    <col min="6658" max="6658" width="15.21875" style="1" bestFit="1" customWidth="1"/>
    <col min="6659" max="6659" width="11.6640625" style="1" customWidth="1"/>
    <col min="6660" max="6660" width="11.109375" style="1" customWidth="1"/>
    <col min="6661" max="6661" width="12.44140625" style="1" customWidth="1"/>
    <col min="6662" max="6663" width="8" style="1" customWidth="1"/>
    <col min="6664" max="6665" width="10.5546875" style="1" customWidth="1"/>
    <col min="6666" max="6668" width="8" style="1" customWidth="1"/>
    <col min="6669" max="6902" width="8.88671875" style="1"/>
    <col min="6903" max="6903" width="3.21875" style="1" customWidth="1"/>
    <col min="6904" max="6904" width="8.109375" style="1" customWidth="1"/>
    <col min="6905" max="6905" width="15.21875" style="1" bestFit="1" customWidth="1"/>
    <col min="6906" max="6907" width="10.44140625" style="1" customWidth="1"/>
    <col min="6908" max="6908" width="10.44140625" style="1" bestFit="1" customWidth="1"/>
    <col min="6909" max="6910" width="11.33203125" style="1" customWidth="1"/>
    <col min="6911" max="6911" width="5.109375" style="1" customWidth="1"/>
    <col min="6912" max="6912" width="3.21875" style="1" customWidth="1"/>
    <col min="6913" max="6913" width="7.5546875" style="1" customWidth="1"/>
    <col min="6914" max="6914" width="15.21875" style="1" bestFit="1" customWidth="1"/>
    <col min="6915" max="6915" width="11.6640625" style="1" customWidth="1"/>
    <col min="6916" max="6916" width="11.109375" style="1" customWidth="1"/>
    <col min="6917" max="6917" width="12.44140625" style="1" customWidth="1"/>
    <col min="6918" max="6919" width="8" style="1" customWidth="1"/>
    <col min="6920" max="6921" width="10.5546875" style="1" customWidth="1"/>
    <col min="6922" max="6924" width="8" style="1" customWidth="1"/>
    <col min="6925" max="7158" width="8.88671875" style="1"/>
    <col min="7159" max="7159" width="3.21875" style="1" customWidth="1"/>
    <col min="7160" max="7160" width="8.109375" style="1" customWidth="1"/>
    <col min="7161" max="7161" width="15.21875" style="1" bestFit="1" customWidth="1"/>
    <col min="7162" max="7163" width="10.44140625" style="1" customWidth="1"/>
    <col min="7164" max="7164" width="10.44140625" style="1" bestFit="1" customWidth="1"/>
    <col min="7165" max="7166" width="11.33203125" style="1" customWidth="1"/>
    <col min="7167" max="7167" width="5.109375" style="1" customWidth="1"/>
    <col min="7168" max="7168" width="3.21875" style="1" customWidth="1"/>
    <col min="7169" max="7169" width="7.5546875" style="1" customWidth="1"/>
    <col min="7170" max="7170" width="15.21875" style="1" bestFit="1" customWidth="1"/>
    <col min="7171" max="7171" width="11.6640625" style="1" customWidth="1"/>
    <col min="7172" max="7172" width="11.109375" style="1" customWidth="1"/>
    <col min="7173" max="7173" width="12.44140625" style="1" customWidth="1"/>
    <col min="7174" max="7175" width="8" style="1" customWidth="1"/>
    <col min="7176" max="7177" width="10.5546875" style="1" customWidth="1"/>
    <col min="7178" max="7180" width="8" style="1" customWidth="1"/>
    <col min="7181" max="7414" width="8.88671875" style="1"/>
    <col min="7415" max="7415" width="3.21875" style="1" customWidth="1"/>
    <col min="7416" max="7416" width="8.109375" style="1" customWidth="1"/>
    <col min="7417" max="7417" width="15.21875" style="1" bestFit="1" customWidth="1"/>
    <col min="7418" max="7419" width="10.44140625" style="1" customWidth="1"/>
    <col min="7420" max="7420" width="10.44140625" style="1" bestFit="1" customWidth="1"/>
    <col min="7421" max="7422" width="11.33203125" style="1" customWidth="1"/>
    <col min="7423" max="7423" width="5.109375" style="1" customWidth="1"/>
    <col min="7424" max="7424" width="3.21875" style="1" customWidth="1"/>
    <col min="7425" max="7425" width="7.5546875" style="1" customWidth="1"/>
    <col min="7426" max="7426" width="15.21875" style="1" bestFit="1" customWidth="1"/>
    <col min="7427" max="7427" width="11.6640625" style="1" customWidth="1"/>
    <col min="7428" max="7428" width="11.109375" style="1" customWidth="1"/>
    <col min="7429" max="7429" width="12.44140625" style="1" customWidth="1"/>
    <col min="7430" max="7431" width="8" style="1" customWidth="1"/>
    <col min="7432" max="7433" width="10.5546875" style="1" customWidth="1"/>
    <col min="7434" max="7436" width="8" style="1" customWidth="1"/>
    <col min="7437" max="7670" width="8.88671875" style="1"/>
    <col min="7671" max="7671" width="3.21875" style="1" customWidth="1"/>
    <col min="7672" max="7672" width="8.109375" style="1" customWidth="1"/>
    <col min="7673" max="7673" width="15.21875" style="1" bestFit="1" customWidth="1"/>
    <col min="7674" max="7675" width="10.44140625" style="1" customWidth="1"/>
    <col min="7676" max="7676" width="10.44140625" style="1" bestFit="1" customWidth="1"/>
    <col min="7677" max="7678" width="11.33203125" style="1" customWidth="1"/>
    <col min="7679" max="7679" width="5.109375" style="1" customWidth="1"/>
    <col min="7680" max="7680" width="3.21875" style="1" customWidth="1"/>
    <col min="7681" max="7681" width="7.5546875" style="1" customWidth="1"/>
    <col min="7682" max="7682" width="15.21875" style="1" bestFit="1" customWidth="1"/>
    <col min="7683" max="7683" width="11.6640625" style="1" customWidth="1"/>
    <col min="7684" max="7684" width="11.109375" style="1" customWidth="1"/>
    <col min="7685" max="7685" width="12.44140625" style="1" customWidth="1"/>
    <col min="7686" max="7687" width="8" style="1" customWidth="1"/>
    <col min="7688" max="7689" width="10.5546875" style="1" customWidth="1"/>
    <col min="7690" max="7692" width="8" style="1" customWidth="1"/>
    <col min="7693" max="7926" width="8.88671875" style="1"/>
    <col min="7927" max="7927" width="3.21875" style="1" customWidth="1"/>
    <col min="7928" max="7928" width="8.109375" style="1" customWidth="1"/>
    <col min="7929" max="7929" width="15.21875" style="1" bestFit="1" customWidth="1"/>
    <col min="7930" max="7931" width="10.44140625" style="1" customWidth="1"/>
    <col min="7932" max="7932" width="10.44140625" style="1" bestFit="1" customWidth="1"/>
    <col min="7933" max="7934" width="11.33203125" style="1" customWidth="1"/>
    <col min="7935" max="7935" width="5.109375" style="1" customWidth="1"/>
    <col min="7936" max="7936" width="3.21875" style="1" customWidth="1"/>
    <col min="7937" max="7937" width="7.5546875" style="1" customWidth="1"/>
    <col min="7938" max="7938" width="15.21875" style="1" bestFit="1" customWidth="1"/>
    <col min="7939" max="7939" width="11.6640625" style="1" customWidth="1"/>
    <col min="7940" max="7940" width="11.109375" style="1" customWidth="1"/>
    <col min="7941" max="7941" width="12.44140625" style="1" customWidth="1"/>
    <col min="7942" max="7943" width="8" style="1" customWidth="1"/>
    <col min="7944" max="7945" width="10.5546875" style="1" customWidth="1"/>
    <col min="7946" max="7948" width="8" style="1" customWidth="1"/>
    <col min="7949" max="8182" width="8.88671875" style="1"/>
    <col min="8183" max="8183" width="3.21875" style="1" customWidth="1"/>
    <col min="8184" max="8184" width="8.109375" style="1" customWidth="1"/>
    <col min="8185" max="8185" width="15.21875" style="1" bestFit="1" customWidth="1"/>
    <col min="8186" max="8187" width="10.44140625" style="1" customWidth="1"/>
    <col min="8188" max="8188" width="10.44140625" style="1" bestFit="1" customWidth="1"/>
    <col min="8189" max="8190" width="11.33203125" style="1" customWidth="1"/>
    <col min="8191" max="8191" width="5.109375" style="1" customWidth="1"/>
    <col min="8192" max="8192" width="3.21875" style="1" customWidth="1"/>
    <col min="8193" max="8193" width="7.5546875" style="1" customWidth="1"/>
    <col min="8194" max="8194" width="15.21875" style="1" bestFit="1" customWidth="1"/>
    <col min="8195" max="8195" width="11.6640625" style="1" customWidth="1"/>
    <col min="8196" max="8196" width="11.109375" style="1" customWidth="1"/>
    <col min="8197" max="8197" width="12.44140625" style="1" customWidth="1"/>
    <col min="8198" max="8199" width="8" style="1" customWidth="1"/>
    <col min="8200" max="8201" width="10.5546875" style="1" customWidth="1"/>
    <col min="8202" max="8204" width="8" style="1" customWidth="1"/>
    <col min="8205" max="8438" width="8.88671875" style="1"/>
    <col min="8439" max="8439" width="3.21875" style="1" customWidth="1"/>
    <col min="8440" max="8440" width="8.109375" style="1" customWidth="1"/>
    <col min="8441" max="8441" width="15.21875" style="1" bestFit="1" customWidth="1"/>
    <col min="8442" max="8443" width="10.44140625" style="1" customWidth="1"/>
    <col min="8444" max="8444" width="10.44140625" style="1" bestFit="1" customWidth="1"/>
    <col min="8445" max="8446" width="11.33203125" style="1" customWidth="1"/>
    <col min="8447" max="8447" width="5.109375" style="1" customWidth="1"/>
    <col min="8448" max="8448" width="3.21875" style="1" customWidth="1"/>
    <col min="8449" max="8449" width="7.5546875" style="1" customWidth="1"/>
    <col min="8450" max="8450" width="15.21875" style="1" bestFit="1" customWidth="1"/>
    <col min="8451" max="8451" width="11.6640625" style="1" customWidth="1"/>
    <col min="8452" max="8452" width="11.109375" style="1" customWidth="1"/>
    <col min="8453" max="8453" width="12.44140625" style="1" customWidth="1"/>
    <col min="8454" max="8455" width="8" style="1" customWidth="1"/>
    <col min="8456" max="8457" width="10.5546875" style="1" customWidth="1"/>
    <col min="8458" max="8460" width="8" style="1" customWidth="1"/>
    <col min="8461" max="8694" width="8.88671875" style="1"/>
    <col min="8695" max="8695" width="3.21875" style="1" customWidth="1"/>
    <col min="8696" max="8696" width="8.109375" style="1" customWidth="1"/>
    <col min="8697" max="8697" width="15.21875" style="1" bestFit="1" customWidth="1"/>
    <col min="8698" max="8699" width="10.44140625" style="1" customWidth="1"/>
    <col min="8700" max="8700" width="10.44140625" style="1" bestFit="1" customWidth="1"/>
    <col min="8701" max="8702" width="11.33203125" style="1" customWidth="1"/>
    <col min="8703" max="8703" width="5.109375" style="1" customWidth="1"/>
    <col min="8704" max="8704" width="3.21875" style="1" customWidth="1"/>
    <col min="8705" max="8705" width="7.5546875" style="1" customWidth="1"/>
    <col min="8706" max="8706" width="15.21875" style="1" bestFit="1" customWidth="1"/>
    <col min="8707" max="8707" width="11.6640625" style="1" customWidth="1"/>
    <col min="8708" max="8708" width="11.109375" style="1" customWidth="1"/>
    <col min="8709" max="8709" width="12.44140625" style="1" customWidth="1"/>
    <col min="8710" max="8711" width="8" style="1" customWidth="1"/>
    <col min="8712" max="8713" width="10.5546875" style="1" customWidth="1"/>
    <col min="8714" max="8716" width="8" style="1" customWidth="1"/>
    <col min="8717" max="8950" width="8.88671875" style="1"/>
    <col min="8951" max="8951" width="3.21875" style="1" customWidth="1"/>
    <col min="8952" max="8952" width="8.109375" style="1" customWidth="1"/>
    <col min="8953" max="8953" width="15.21875" style="1" bestFit="1" customWidth="1"/>
    <col min="8954" max="8955" width="10.44140625" style="1" customWidth="1"/>
    <col min="8956" max="8956" width="10.44140625" style="1" bestFit="1" customWidth="1"/>
    <col min="8957" max="8958" width="11.33203125" style="1" customWidth="1"/>
    <col min="8959" max="8959" width="5.109375" style="1" customWidth="1"/>
    <col min="8960" max="8960" width="3.21875" style="1" customWidth="1"/>
    <col min="8961" max="8961" width="7.5546875" style="1" customWidth="1"/>
    <col min="8962" max="8962" width="15.21875" style="1" bestFit="1" customWidth="1"/>
    <col min="8963" max="8963" width="11.6640625" style="1" customWidth="1"/>
    <col min="8964" max="8964" width="11.109375" style="1" customWidth="1"/>
    <col min="8965" max="8965" width="12.44140625" style="1" customWidth="1"/>
    <col min="8966" max="8967" width="8" style="1" customWidth="1"/>
    <col min="8968" max="8969" width="10.5546875" style="1" customWidth="1"/>
    <col min="8970" max="8972" width="8" style="1" customWidth="1"/>
    <col min="8973" max="9206" width="8.88671875" style="1"/>
    <col min="9207" max="9207" width="3.21875" style="1" customWidth="1"/>
    <col min="9208" max="9208" width="8.109375" style="1" customWidth="1"/>
    <col min="9209" max="9209" width="15.21875" style="1" bestFit="1" customWidth="1"/>
    <col min="9210" max="9211" width="10.44140625" style="1" customWidth="1"/>
    <col min="9212" max="9212" width="10.44140625" style="1" bestFit="1" customWidth="1"/>
    <col min="9213" max="9214" width="11.33203125" style="1" customWidth="1"/>
    <col min="9215" max="9215" width="5.109375" style="1" customWidth="1"/>
    <col min="9216" max="9216" width="3.21875" style="1" customWidth="1"/>
    <col min="9217" max="9217" width="7.5546875" style="1" customWidth="1"/>
    <col min="9218" max="9218" width="15.21875" style="1" bestFit="1" customWidth="1"/>
    <col min="9219" max="9219" width="11.6640625" style="1" customWidth="1"/>
    <col min="9220" max="9220" width="11.109375" style="1" customWidth="1"/>
    <col min="9221" max="9221" width="12.44140625" style="1" customWidth="1"/>
    <col min="9222" max="9223" width="8" style="1" customWidth="1"/>
    <col min="9224" max="9225" width="10.5546875" style="1" customWidth="1"/>
    <col min="9226" max="9228" width="8" style="1" customWidth="1"/>
    <col min="9229" max="9462" width="8.88671875" style="1"/>
    <col min="9463" max="9463" width="3.21875" style="1" customWidth="1"/>
    <col min="9464" max="9464" width="8.109375" style="1" customWidth="1"/>
    <col min="9465" max="9465" width="15.21875" style="1" bestFit="1" customWidth="1"/>
    <col min="9466" max="9467" width="10.44140625" style="1" customWidth="1"/>
    <col min="9468" max="9468" width="10.44140625" style="1" bestFit="1" customWidth="1"/>
    <col min="9469" max="9470" width="11.33203125" style="1" customWidth="1"/>
    <col min="9471" max="9471" width="5.109375" style="1" customWidth="1"/>
    <col min="9472" max="9472" width="3.21875" style="1" customWidth="1"/>
    <col min="9473" max="9473" width="7.5546875" style="1" customWidth="1"/>
    <col min="9474" max="9474" width="15.21875" style="1" bestFit="1" customWidth="1"/>
    <col min="9475" max="9475" width="11.6640625" style="1" customWidth="1"/>
    <col min="9476" max="9476" width="11.109375" style="1" customWidth="1"/>
    <col min="9477" max="9477" width="12.44140625" style="1" customWidth="1"/>
    <col min="9478" max="9479" width="8" style="1" customWidth="1"/>
    <col min="9480" max="9481" width="10.5546875" style="1" customWidth="1"/>
    <col min="9482" max="9484" width="8" style="1" customWidth="1"/>
    <col min="9485" max="9718" width="8.88671875" style="1"/>
    <col min="9719" max="9719" width="3.21875" style="1" customWidth="1"/>
    <col min="9720" max="9720" width="8.109375" style="1" customWidth="1"/>
    <col min="9721" max="9721" width="15.21875" style="1" bestFit="1" customWidth="1"/>
    <col min="9722" max="9723" width="10.44140625" style="1" customWidth="1"/>
    <col min="9724" max="9724" width="10.44140625" style="1" bestFit="1" customWidth="1"/>
    <col min="9725" max="9726" width="11.33203125" style="1" customWidth="1"/>
    <col min="9727" max="9727" width="5.109375" style="1" customWidth="1"/>
    <col min="9728" max="9728" width="3.21875" style="1" customWidth="1"/>
    <col min="9729" max="9729" width="7.5546875" style="1" customWidth="1"/>
    <col min="9730" max="9730" width="15.21875" style="1" bestFit="1" customWidth="1"/>
    <col min="9731" max="9731" width="11.6640625" style="1" customWidth="1"/>
    <col min="9732" max="9732" width="11.109375" style="1" customWidth="1"/>
    <col min="9733" max="9733" width="12.44140625" style="1" customWidth="1"/>
    <col min="9734" max="9735" width="8" style="1" customWidth="1"/>
    <col min="9736" max="9737" width="10.5546875" style="1" customWidth="1"/>
    <col min="9738" max="9740" width="8" style="1" customWidth="1"/>
    <col min="9741" max="9974" width="8.88671875" style="1"/>
    <col min="9975" max="9975" width="3.21875" style="1" customWidth="1"/>
    <col min="9976" max="9976" width="8.109375" style="1" customWidth="1"/>
    <col min="9977" max="9977" width="15.21875" style="1" bestFit="1" customWidth="1"/>
    <col min="9978" max="9979" width="10.44140625" style="1" customWidth="1"/>
    <col min="9980" max="9980" width="10.44140625" style="1" bestFit="1" customWidth="1"/>
    <col min="9981" max="9982" width="11.33203125" style="1" customWidth="1"/>
    <col min="9983" max="9983" width="5.109375" style="1" customWidth="1"/>
    <col min="9984" max="9984" width="3.21875" style="1" customWidth="1"/>
    <col min="9985" max="9985" width="7.5546875" style="1" customWidth="1"/>
    <col min="9986" max="9986" width="15.21875" style="1" bestFit="1" customWidth="1"/>
    <col min="9987" max="9987" width="11.6640625" style="1" customWidth="1"/>
    <col min="9988" max="9988" width="11.109375" style="1" customWidth="1"/>
    <col min="9989" max="9989" width="12.44140625" style="1" customWidth="1"/>
    <col min="9990" max="9991" width="8" style="1" customWidth="1"/>
    <col min="9992" max="9993" width="10.5546875" style="1" customWidth="1"/>
    <col min="9994" max="9996" width="8" style="1" customWidth="1"/>
    <col min="9997" max="10230" width="8.88671875" style="1"/>
    <col min="10231" max="10231" width="3.21875" style="1" customWidth="1"/>
    <col min="10232" max="10232" width="8.109375" style="1" customWidth="1"/>
    <col min="10233" max="10233" width="15.21875" style="1" bestFit="1" customWidth="1"/>
    <col min="10234" max="10235" width="10.44140625" style="1" customWidth="1"/>
    <col min="10236" max="10236" width="10.44140625" style="1" bestFit="1" customWidth="1"/>
    <col min="10237" max="10238" width="11.33203125" style="1" customWidth="1"/>
    <col min="10239" max="10239" width="5.109375" style="1" customWidth="1"/>
    <col min="10240" max="10240" width="3.21875" style="1" customWidth="1"/>
    <col min="10241" max="10241" width="7.5546875" style="1" customWidth="1"/>
    <col min="10242" max="10242" width="15.21875" style="1" bestFit="1" customWidth="1"/>
    <col min="10243" max="10243" width="11.6640625" style="1" customWidth="1"/>
    <col min="10244" max="10244" width="11.109375" style="1" customWidth="1"/>
    <col min="10245" max="10245" width="12.44140625" style="1" customWidth="1"/>
    <col min="10246" max="10247" width="8" style="1" customWidth="1"/>
    <col min="10248" max="10249" width="10.5546875" style="1" customWidth="1"/>
    <col min="10250" max="10252" width="8" style="1" customWidth="1"/>
    <col min="10253" max="10486" width="8.88671875" style="1"/>
    <col min="10487" max="10487" width="3.21875" style="1" customWidth="1"/>
    <col min="10488" max="10488" width="8.109375" style="1" customWidth="1"/>
    <col min="10489" max="10489" width="15.21875" style="1" bestFit="1" customWidth="1"/>
    <col min="10490" max="10491" width="10.44140625" style="1" customWidth="1"/>
    <col min="10492" max="10492" width="10.44140625" style="1" bestFit="1" customWidth="1"/>
    <col min="10493" max="10494" width="11.33203125" style="1" customWidth="1"/>
    <col min="10495" max="10495" width="5.109375" style="1" customWidth="1"/>
    <col min="10496" max="10496" width="3.21875" style="1" customWidth="1"/>
    <col min="10497" max="10497" width="7.5546875" style="1" customWidth="1"/>
    <col min="10498" max="10498" width="15.21875" style="1" bestFit="1" customWidth="1"/>
    <col min="10499" max="10499" width="11.6640625" style="1" customWidth="1"/>
    <col min="10500" max="10500" width="11.109375" style="1" customWidth="1"/>
    <col min="10501" max="10501" width="12.44140625" style="1" customWidth="1"/>
    <col min="10502" max="10503" width="8" style="1" customWidth="1"/>
    <col min="10504" max="10505" width="10.5546875" style="1" customWidth="1"/>
    <col min="10506" max="10508" width="8" style="1" customWidth="1"/>
    <col min="10509" max="10742" width="8.88671875" style="1"/>
    <col min="10743" max="10743" width="3.21875" style="1" customWidth="1"/>
    <col min="10744" max="10744" width="8.109375" style="1" customWidth="1"/>
    <col min="10745" max="10745" width="15.21875" style="1" bestFit="1" customWidth="1"/>
    <col min="10746" max="10747" width="10.44140625" style="1" customWidth="1"/>
    <col min="10748" max="10748" width="10.44140625" style="1" bestFit="1" customWidth="1"/>
    <col min="10749" max="10750" width="11.33203125" style="1" customWidth="1"/>
    <col min="10751" max="10751" width="5.109375" style="1" customWidth="1"/>
    <col min="10752" max="10752" width="3.21875" style="1" customWidth="1"/>
    <col min="10753" max="10753" width="7.5546875" style="1" customWidth="1"/>
    <col min="10754" max="10754" width="15.21875" style="1" bestFit="1" customWidth="1"/>
    <col min="10755" max="10755" width="11.6640625" style="1" customWidth="1"/>
    <col min="10756" max="10756" width="11.109375" style="1" customWidth="1"/>
    <col min="10757" max="10757" width="12.44140625" style="1" customWidth="1"/>
    <col min="10758" max="10759" width="8" style="1" customWidth="1"/>
    <col min="10760" max="10761" width="10.5546875" style="1" customWidth="1"/>
    <col min="10762" max="10764" width="8" style="1" customWidth="1"/>
    <col min="10765" max="10998" width="8.88671875" style="1"/>
    <col min="10999" max="10999" width="3.21875" style="1" customWidth="1"/>
    <col min="11000" max="11000" width="8.109375" style="1" customWidth="1"/>
    <col min="11001" max="11001" width="15.21875" style="1" bestFit="1" customWidth="1"/>
    <col min="11002" max="11003" width="10.44140625" style="1" customWidth="1"/>
    <col min="11004" max="11004" width="10.44140625" style="1" bestFit="1" customWidth="1"/>
    <col min="11005" max="11006" width="11.33203125" style="1" customWidth="1"/>
    <col min="11007" max="11007" width="5.109375" style="1" customWidth="1"/>
    <col min="11008" max="11008" width="3.21875" style="1" customWidth="1"/>
    <col min="11009" max="11009" width="7.5546875" style="1" customWidth="1"/>
    <col min="11010" max="11010" width="15.21875" style="1" bestFit="1" customWidth="1"/>
    <col min="11011" max="11011" width="11.6640625" style="1" customWidth="1"/>
    <col min="11012" max="11012" width="11.109375" style="1" customWidth="1"/>
    <col min="11013" max="11013" width="12.44140625" style="1" customWidth="1"/>
    <col min="11014" max="11015" width="8" style="1" customWidth="1"/>
    <col min="11016" max="11017" width="10.5546875" style="1" customWidth="1"/>
    <col min="11018" max="11020" width="8" style="1" customWidth="1"/>
    <col min="11021" max="11254" width="8.88671875" style="1"/>
    <col min="11255" max="11255" width="3.21875" style="1" customWidth="1"/>
    <col min="11256" max="11256" width="8.109375" style="1" customWidth="1"/>
    <col min="11257" max="11257" width="15.21875" style="1" bestFit="1" customWidth="1"/>
    <col min="11258" max="11259" width="10.44140625" style="1" customWidth="1"/>
    <col min="11260" max="11260" width="10.44140625" style="1" bestFit="1" customWidth="1"/>
    <col min="11261" max="11262" width="11.33203125" style="1" customWidth="1"/>
    <col min="11263" max="11263" width="5.109375" style="1" customWidth="1"/>
    <col min="11264" max="11264" width="3.21875" style="1" customWidth="1"/>
    <col min="11265" max="11265" width="7.5546875" style="1" customWidth="1"/>
    <col min="11266" max="11266" width="15.21875" style="1" bestFit="1" customWidth="1"/>
    <col min="11267" max="11267" width="11.6640625" style="1" customWidth="1"/>
    <col min="11268" max="11268" width="11.109375" style="1" customWidth="1"/>
    <col min="11269" max="11269" width="12.44140625" style="1" customWidth="1"/>
    <col min="11270" max="11271" width="8" style="1" customWidth="1"/>
    <col min="11272" max="11273" width="10.5546875" style="1" customWidth="1"/>
    <col min="11274" max="11276" width="8" style="1" customWidth="1"/>
    <col min="11277" max="11510" width="8.88671875" style="1"/>
    <col min="11511" max="11511" width="3.21875" style="1" customWidth="1"/>
    <col min="11512" max="11512" width="8.109375" style="1" customWidth="1"/>
    <col min="11513" max="11513" width="15.21875" style="1" bestFit="1" customWidth="1"/>
    <col min="11514" max="11515" width="10.44140625" style="1" customWidth="1"/>
    <col min="11516" max="11516" width="10.44140625" style="1" bestFit="1" customWidth="1"/>
    <col min="11517" max="11518" width="11.33203125" style="1" customWidth="1"/>
    <col min="11519" max="11519" width="5.109375" style="1" customWidth="1"/>
    <col min="11520" max="11520" width="3.21875" style="1" customWidth="1"/>
    <col min="11521" max="11521" width="7.5546875" style="1" customWidth="1"/>
    <col min="11522" max="11522" width="15.21875" style="1" bestFit="1" customWidth="1"/>
    <col min="11523" max="11523" width="11.6640625" style="1" customWidth="1"/>
    <col min="11524" max="11524" width="11.109375" style="1" customWidth="1"/>
    <col min="11525" max="11525" width="12.44140625" style="1" customWidth="1"/>
    <col min="11526" max="11527" width="8" style="1" customWidth="1"/>
    <col min="11528" max="11529" width="10.5546875" style="1" customWidth="1"/>
    <col min="11530" max="11532" width="8" style="1" customWidth="1"/>
    <col min="11533" max="11766" width="8.88671875" style="1"/>
    <col min="11767" max="11767" width="3.21875" style="1" customWidth="1"/>
    <col min="11768" max="11768" width="8.109375" style="1" customWidth="1"/>
    <col min="11769" max="11769" width="15.21875" style="1" bestFit="1" customWidth="1"/>
    <col min="11770" max="11771" width="10.44140625" style="1" customWidth="1"/>
    <col min="11772" max="11772" width="10.44140625" style="1" bestFit="1" customWidth="1"/>
    <col min="11773" max="11774" width="11.33203125" style="1" customWidth="1"/>
    <col min="11775" max="11775" width="5.109375" style="1" customWidth="1"/>
    <col min="11776" max="11776" width="3.21875" style="1" customWidth="1"/>
    <col min="11777" max="11777" width="7.5546875" style="1" customWidth="1"/>
    <col min="11778" max="11778" width="15.21875" style="1" bestFit="1" customWidth="1"/>
    <col min="11779" max="11779" width="11.6640625" style="1" customWidth="1"/>
    <col min="11780" max="11780" width="11.109375" style="1" customWidth="1"/>
    <col min="11781" max="11781" width="12.44140625" style="1" customWidth="1"/>
    <col min="11782" max="11783" width="8" style="1" customWidth="1"/>
    <col min="11784" max="11785" width="10.5546875" style="1" customWidth="1"/>
    <col min="11786" max="11788" width="8" style="1" customWidth="1"/>
    <col min="11789" max="12022" width="8.88671875" style="1"/>
    <col min="12023" max="12023" width="3.21875" style="1" customWidth="1"/>
    <col min="12024" max="12024" width="8.109375" style="1" customWidth="1"/>
    <col min="12025" max="12025" width="15.21875" style="1" bestFit="1" customWidth="1"/>
    <col min="12026" max="12027" width="10.44140625" style="1" customWidth="1"/>
    <col min="12028" max="12028" width="10.44140625" style="1" bestFit="1" customWidth="1"/>
    <col min="12029" max="12030" width="11.33203125" style="1" customWidth="1"/>
    <col min="12031" max="12031" width="5.109375" style="1" customWidth="1"/>
    <col min="12032" max="12032" width="3.21875" style="1" customWidth="1"/>
    <col min="12033" max="12033" width="7.5546875" style="1" customWidth="1"/>
    <col min="12034" max="12034" width="15.21875" style="1" bestFit="1" customWidth="1"/>
    <col min="12035" max="12035" width="11.6640625" style="1" customWidth="1"/>
    <col min="12036" max="12036" width="11.109375" style="1" customWidth="1"/>
    <col min="12037" max="12037" width="12.44140625" style="1" customWidth="1"/>
    <col min="12038" max="12039" width="8" style="1" customWidth="1"/>
    <col min="12040" max="12041" width="10.5546875" style="1" customWidth="1"/>
    <col min="12042" max="12044" width="8" style="1" customWidth="1"/>
    <col min="12045" max="12278" width="8.88671875" style="1"/>
    <col min="12279" max="12279" width="3.21875" style="1" customWidth="1"/>
    <col min="12280" max="12280" width="8.109375" style="1" customWidth="1"/>
    <col min="12281" max="12281" width="15.21875" style="1" bestFit="1" customWidth="1"/>
    <col min="12282" max="12283" width="10.44140625" style="1" customWidth="1"/>
    <col min="12284" max="12284" width="10.44140625" style="1" bestFit="1" customWidth="1"/>
    <col min="12285" max="12286" width="11.33203125" style="1" customWidth="1"/>
    <col min="12287" max="12287" width="5.109375" style="1" customWidth="1"/>
    <col min="12288" max="12288" width="3.21875" style="1" customWidth="1"/>
    <col min="12289" max="12289" width="7.5546875" style="1" customWidth="1"/>
    <col min="12290" max="12290" width="15.21875" style="1" bestFit="1" customWidth="1"/>
    <col min="12291" max="12291" width="11.6640625" style="1" customWidth="1"/>
    <col min="12292" max="12292" width="11.109375" style="1" customWidth="1"/>
    <col min="12293" max="12293" width="12.44140625" style="1" customWidth="1"/>
    <col min="12294" max="12295" width="8" style="1" customWidth="1"/>
    <col min="12296" max="12297" width="10.5546875" style="1" customWidth="1"/>
    <col min="12298" max="12300" width="8" style="1" customWidth="1"/>
    <col min="12301" max="12534" width="8.88671875" style="1"/>
    <col min="12535" max="12535" width="3.21875" style="1" customWidth="1"/>
    <col min="12536" max="12536" width="8.109375" style="1" customWidth="1"/>
    <col min="12537" max="12537" width="15.21875" style="1" bestFit="1" customWidth="1"/>
    <col min="12538" max="12539" width="10.44140625" style="1" customWidth="1"/>
    <col min="12540" max="12540" width="10.44140625" style="1" bestFit="1" customWidth="1"/>
    <col min="12541" max="12542" width="11.33203125" style="1" customWidth="1"/>
    <col min="12543" max="12543" width="5.109375" style="1" customWidth="1"/>
    <col min="12544" max="12544" width="3.21875" style="1" customWidth="1"/>
    <col min="12545" max="12545" width="7.5546875" style="1" customWidth="1"/>
    <col min="12546" max="12546" width="15.21875" style="1" bestFit="1" customWidth="1"/>
    <col min="12547" max="12547" width="11.6640625" style="1" customWidth="1"/>
    <col min="12548" max="12548" width="11.109375" style="1" customWidth="1"/>
    <col min="12549" max="12549" width="12.44140625" style="1" customWidth="1"/>
    <col min="12550" max="12551" width="8" style="1" customWidth="1"/>
    <col min="12552" max="12553" width="10.5546875" style="1" customWidth="1"/>
    <col min="12554" max="12556" width="8" style="1" customWidth="1"/>
    <col min="12557" max="12790" width="8.88671875" style="1"/>
    <col min="12791" max="12791" width="3.21875" style="1" customWidth="1"/>
    <col min="12792" max="12792" width="8.109375" style="1" customWidth="1"/>
    <col min="12793" max="12793" width="15.21875" style="1" bestFit="1" customWidth="1"/>
    <col min="12794" max="12795" width="10.44140625" style="1" customWidth="1"/>
    <col min="12796" max="12796" width="10.44140625" style="1" bestFit="1" customWidth="1"/>
    <col min="12797" max="12798" width="11.33203125" style="1" customWidth="1"/>
    <col min="12799" max="12799" width="5.109375" style="1" customWidth="1"/>
    <col min="12800" max="12800" width="3.21875" style="1" customWidth="1"/>
    <col min="12801" max="12801" width="7.5546875" style="1" customWidth="1"/>
    <col min="12802" max="12802" width="15.21875" style="1" bestFit="1" customWidth="1"/>
    <col min="12803" max="12803" width="11.6640625" style="1" customWidth="1"/>
    <col min="12804" max="12804" width="11.109375" style="1" customWidth="1"/>
    <col min="12805" max="12805" width="12.44140625" style="1" customWidth="1"/>
    <col min="12806" max="12807" width="8" style="1" customWidth="1"/>
    <col min="12808" max="12809" width="10.5546875" style="1" customWidth="1"/>
    <col min="12810" max="12812" width="8" style="1" customWidth="1"/>
    <col min="12813" max="13046" width="8.88671875" style="1"/>
    <col min="13047" max="13047" width="3.21875" style="1" customWidth="1"/>
    <col min="13048" max="13048" width="8.109375" style="1" customWidth="1"/>
    <col min="13049" max="13049" width="15.21875" style="1" bestFit="1" customWidth="1"/>
    <col min="13050" max="13051" width="10.44140625" style="1" customWidth="1"/>
    <col min="13052" max="13052" width="10.44140625" style="1" bestFit="1" customWidth="1"/>
    <col min="13053" max="13054" width="11.33203125" style="1" customWidth="1"/>
    <col min="13055" max="13055" width="5.109375" style="1" customWidth="1"/>
    <col min="13056" max="13056" width="3.21875" style="1" customWidth="1"/>
    <col min="13057" max="13057" width="7.5546875" style="1" customWidth="1"/>
    <col min="13058" max="13058" width="15.21875" style="1" bestFit="1" customWidth="1"/>
    <col min="13059" max="13059" width="11.6640625" style="1" customWidth="1"/>
    <col min="13060" max="13060" width="11.109375" style="1" customWidth="1"/>
    <col min="13061" max="13061" width="12.44140625" style="1" customWidth="1"/>
    <col min="13062" max="13063" width="8" style="1" customWidth="1"/>
    <col min="13064" max="13065" width="10.5546875" style="1" customWidth="1"/>
    <col min="13066" max="13068" width="8" style="1" customWidth="1"/>
    <col min="13069" max="13302" width="8.88671875" style="1"/>
    <col min="13303" max="13303" width="3.21875" style="1" customWidth="1"/>
    <col min="13304" max="13304" width="8.109375" style="1" customWidth="1"/>
    <col min="13305" max="13305" width="15.21875" style="1" bestFit="1" customWidth="1"/>
    <col min="13306" max="13307" width="10.44140625" style="1" customWidth="1"/>
    <col min="13308" max="13308" width="10.44140625" style="1" bestFit="1" customWidth="1"/>
    <col min="13309" max="13310" width="11.33203125" style="1" customWidth="1"/>
    <col min="13311" max="13311" width="5.109375" style="1" customWidth="1"/>
    <col min="13312" max="13312" width="3.21875" style="1" customWidth="1"/>
    <col min="13313" max="13313" width="7.5546875" style="1" customWidth="1"/>
    <col min="13314" max="13314" width="15.21875" style="1" bestFit="1" customWidth="1"/>
    <col min="13315" max="13315" width="11.6640625" style="1" customWidth="1"/>
    <col min="13316" max="13316" width="11.109375" style="1" customWidth="1"/>
    <col min="13317" max="13317" width="12.44140625" style="1" customWidth="1"/>
    <col min="13318" max="13319" width="8" style="1" customWidth="1"/>
    <col min="13320" max="13321" width="10.5546875" style="1" customWidth="1"/>
    <col min="13322" max="13324" width="8" style="1" customWidth="1"/>
    <col min="13325" max="13558" width="8.88671875" style="1"/>
    <col min="13559" max="13559" width="3.21875" style="1" customWidth="1"/>
    <col min="13560" max="13560" width="8.109375" style="1" customWidth="1"/>
    <col min="13561" max="13561" width="15.21875" style="1" bestFit="1" customWidth="1"/>
    <col min="13562" max="13563" width="10.44140625" style="1" customWidth="1"/>
    <col min="13564" max="13564" width="10.44140625" style="1" bestFit="1" customWidth="1"/>
    <col min="13565" max="13566" width="11.33203125" style="1" customWidth="1"/>
    <col min="13567" max="13567" width="5.109375" style="1" customWidth="1"/>
    <col min="13568" max="13568" width="3.21875" style="1" customWidth="1"/>
    <col min="13569" max="13569" width="7.5546875" style="1" customWidth="1"/>
    <col min="13570" max="13570" width="15.21875" style="1" bestFit="1" customWidth="1"/>
    <col min="13571" max="13571" width="11.6640625" style="1" customWidth="1"/>
    <col min="13572" max="13572" width="11.109375" style="1" customWidth="1"/>
    <col min="13573" max="13573" width="12.44140625" style="1" customWidth="1"/>
    <col min="13574" max="13575" width="8" style="1" customWidth="1"/>
    <col min="13576" max="13577" width="10.5546875" style="1" customWidth="1"/>
    <col min="13578" max="13580" width="8" style="1" customWidth="1"/>
    <col min="13581" max="13814" width="8.88671875" style="1"/>
    <col min="13815" max="13815" width="3.21875" style="1" customWidth="1"/>
    <col min="13816" max="13816" width="8.109375" style="1" customWidth="1"/>
    <col min="13817" max="13817" width="15.21875" style="1" bestFit="1" customWidth="1"/>
    <col min="13818" max="13819" width="10.44140625" style="1" customWidth="1"/>
    <col min="13820" max="13820" width="10.44140625" style="1" bestFit="1" customWidth="1"/>
    <col min="13821" max="13822" width="11.33203125" style="1" customWidth="1"/>
    <col min="13823" max="13823" width="5.109375" style="1" customWidth="1"/>
    <col min="13824" max="13824" width="3.21875" style="1" customWidth="1"/>
    <col min="13825" max="13825" width="7.5546875" style="1" customWidth="1"/>
    <col min="13826" max="13826" width="15.21875" style="1" bestFit="1" customWidth="1"/>
    <col min="13827" max="13827" width="11.6640625" style="1" customWidth="1"/>
    <col min="13828" max="13828" width="11.109375" style="1" customWidth="1"/>
    <col min="13829" max="13829" width="12.44140625" style="1" customWidth="1"/>
    <col min="13830" max="13831" width="8" style="1" customWidth="1"/>
    <col min="13832" max="13833" width="10.5546875" style="1" customWidth="1"/>
    <col min="13834" max="13836" width="8" style="1" customWidth="1"/>
    <col min="13837" max="14070" width="8.88671875" style="1"/>
    <col min="14071" max="14071" width="3.21875" style="1" customWidth="1"/>
    <col min="14072" max="14072" width="8.109375" style="1" customWidth="1"/>
    <col min="14073" max="14073" width="15.21875" style="1" bestFit="1" customWidth="1"/>
    <col min="14074" max="14075" width="10.44140625" style="1" customWidth="1"/>
    <col min="14076" max="14076" width="10.44140625" style="1" bestFit="1" customWidth="1"/>
    <col min="14077" max="14078" width="11.33203125" style="1" customWidth="1"/>
    <col min="14079" max="14079" width="5.109375" style="1" customWidth="1"/>
    <col min="14080" max="14080" width="3.21875" style="1" customWidth="1"/>
    <col min="14081" max="14081" width="7.5546875" style="1" customWidth="1"/>
    <col min="14082" max="14082" width="15.21875" style="1" bestFit="1" customWidth="1"/>
    <col min="14083" max="14083" width="11.6640625" style="1" customWidth="1"/>
    <col min="14084" max="14084" width="11.109375" style="1" customWidth="1"/>
    <col min="14085" max="14085" width="12.44140625" style="1" customWidth="1"/>
    <col min="14086" max="14087" width="8" style="1" customWidth="1"/>
    <col min="14088" max="14089" width="10.5546875" style="1" customWidth="1"/>
    <col min="14090" max="14092" width="8" style="1" customWidth="1"/>
    <col min="14093" max="14326" width="8.88671875" style="1"/>
    <col min="14327" max="14327" width="3.21875" style="1" customWidth="1"/>
    <col min="14328" max="14328" width="8.109375" style="1" customWidth="1"/>
    <col min="14329" max="14329" width="15.21875" style="1" bestFit="1" customWidth="1"/>
    <col min="14330" max="14331" width="10.44140625" style="1" customWidth="1"/>
    <col min="14332" max="14332" width="10.44140625" style="1" bestFit="1" customWidth="1"/>
    <col min="14333" max="14334" width="11.33203125" style="1" customWidth="1"/>
    <col min="14335" max="14335" width="5.109375" style="1" customWidth="1"/>
    <col min="14336" max="14336" width="3.21875" style="1" customWidth="1"/>
    <col min="14337" max="14337" width="7.5546875" style="1" customWidth="1"/>
    <col min="14338" max="14338" width="15.21875" style="1" bestFit="1" customWidth="1"/>
    <col min="14339" max="14339" width="11.6640625" style="1" customWidth="1"/>
    <col min="14340" max="14340" width="11.109375" style="1" customWidth="1"/>
    <col min="14341" max="14341" width="12.44140625" style="1" customWidth="1"/>
    <col min="14342" max="14343" width="8" style="1" customWidth="1"/>
    <col min="14344" max="14345" width="10.5546875" style="1" customWidth="1"/>
    <col min="14346" max="14348" width="8" style="1" customWidth="1"/>
    <col min="14349" max="14582" width="8.88671875" style="1"/>
    <col min="14583" max="14583" width="3.21875" style="1" customWidth="1"/>
    <col min="14584" max="14584" width="8.109375" style="1" customWidth="1"/>
    <col min="14585" max="14585" width="15.21875" style="1" bestFit="1" customWidth="1"/>
    <col min="14586" max="14587" width="10.44140625" style="1" customWidth="1"/>
    <col min="14588" max="14588" width="10.44140625" style="1" bestFit="1" customWidth="1"/>
    <col min="14589" max="14590" width="11.33203125" style="1" customWidth="1"/>
    <col min="14591" max="14591" width="5.109375" style="1" customWidth="1"/>
    <col min="14592" max="14592" width="3.21875" style="1" customWidth="1"/>
    <col min="14593" max="14593" width="7.5546875" style="1" customWidth="1"/>
    <col min="14594" max="14594" width="15.21875" style="1" bestFit="1" customWidth="1"/>
    <col min="14595" max="14595" width="11.6640625" style="1" customWidth="1"/>
    <col min="14596" max="14596" width="11.109375" style="1" customWidth="1"/>
    <col min="14597" max="14597" width="12.44140625" style="1" customWidth="1"/>
    <col min="14598" max="14599" width="8" style="1" customWidth="1"/>
    <col min="14600" max="14601" width="10.5546875" style="1" customWidth="1"/>
    <col min="14602" max="14604" width="8" style="1" customWidth="1"/>
    <col min="14605" max="14838" width="8.88671875" style="1"/>
    <col min="14839" max="14839" width="3.21875" style="1" customWidth="1"/>
    <col min="14840" max="14840" width="8.109375" style="1" customWidth="1"/>
    <col min="14841" max="14841" width="15.21875" style="1" bestFit="1" customWidth="1"/>
    <col min="14842" max="14843" width="10.44140625" style="1" customWidth="1"/>
    <col min="14844" max="14844" width="10.44140625" style="1" bestFit="1" customWidth="1"/>
    <col min="14845" max="14846" width="11.33203125" style="1" customWidth="1"/>
    <col min="14847" max="14847" width="5.109375" style="1" customWidth="1"/>
    <col min="14848" max="14848" width="3.21875" style="1" customWidth="1"/>
    <col min="14849" max="14849" width="7.5546875" style="1" customWidth="1"/>
    <col min="14850" max="14850" width="15.21875" style="1" bestFit="1" customWidth="1"/>
    <col min="14851" max="14851" width="11.6640625" style="1" customWidth="1"/>
    <col min="14852" max="14852" width="11.109375" style="1" customWidth="1"/>
    <col min="14853" max="14853" width="12.44140625" style="1" customWidth="1"/>
    <col min="14854" max="14855" width="8" style="1" customWidth="1"/>
    <col min="14856" max="14857" width="10.5546875" style="1" customWidth="1"/>
    <col min="14858" max="14860" width="8" style="1" customWidth="1"/>
    <col min="14861" max="15094" width="8.88671875" style="1"/>
    <col min="15095" max="15095" width="3.21875" style="1" customWidth="1"/>
    <col min="15096" max="15096" width="8.109375" style="1" customWidth="1"/>
    <col min="15097" max="15097" width="15.21875" style="1" bestFit="1" customWidth="1"/>
    <col min="15098" max="15099" width="10.44140625" style="1" customWidth="1"/>
    <col min="15100" max="15100" width="10.44140625" style="1" bestFit="1" customWidth="1"/>
    <col min="15101" max="15102" width="11.33203125" style="1" customWidth="1"/>
    <col min="15103" max="15103" width="5.109375" style="1" customWidth="1"/>
    <col min="15104" max="15104" width="3.21875" style="1" customWidth="1"/>
    <col min="15105" max="15105" width="7.5546875" style="1" customWidth="1"/>
    <col min="15106" max="15106" width="15.21875" style="1" bestFit="1" customWidth="1"/>
    <col min="15107" max="15107" width="11.6640625" style="1" customWidth="1"/>
    <col min="15108" max="15108" width="11.109375" style="1" customWidth="1"/>
    <col min="15109" max="15109" width="12.44140625" style="1" customWidth="1"/>
    <col min="15110" max="15111" width="8" style="1" customWidth="1"/>
    <col min="15112" max="15113" width="10.5546875" style="1" customWidth="1"/>
    <col min="15114" max="15116" width="8" style="1" customWidth="1"/>
    <col min="15117" max="15350" width="8.88671875" style="1"/>
    <col min="15351" max="15351" width="3.21875" style="1" customWidth="1"/>
    <col min="15352" max="15352" width="8.109375" style="1" customWidth="1"/>
    <col min="15353" max="15353" width="15.21875" style="1" bestFit="1" customWidth="1"/>
    <col min="15354" max="15355" width="10.44140625" style="1" customWidth="1"/>
    <col min="15356" max="15356" width="10.44140625" style="1" bestFit="1" customWidth="1"/>
    <col min="15357" max="15358" width="11.33203125" style="1" customWidth="1"/>
    <col min="15359" max="15359" width="5.109375" style="1" customWidth="1"/>
    <col min="15360" max="15360" width="3.21875" style="1" customWidth="1"/>
    <col min="15361" max="15361" width="7.5546875" style="1" customWidth="1"/>
    <col min="15362" max="15362" width="15.21875" style="1" bestFit="1" customWidth="1"/>
    <col min="15363" max="15363" width="11.6640625" style="1" customWidth="1"/>
    <col min="15364" max="15364" width="11.109375" style="1" customWidth="1"/>
    <col min="15365" max="15365" width="12.44140625" style="1" customWidth="1"/>
    <col min="15366" max="15367" width="8" style="1" customWidth="1"/>
    <col min="15368" max="15369" width="10.5546875" style="1" customWidth="1"/>
    <col min="15370" max="15372" width="8" style="1" customWidth="1"/>
    <col min="15373" max="15606" width="8.88671875" style="1"/>
    <col min="15607" max="15607" width="3.21875" style="1" customWidth="1"/>
    <col min="15608" max="15608" width="8.109375" style="1" customWidth="1"/>
    <col min="15609" max="15609" width="15.21875" style="1" bestFit="1" customWidth="1"/>
    <col min="15610" max="15611" width="10.44140625" style="1" customWidth="1"/>
    <col min="15612" max="15612" width="10.44140625" style="1" bestFit="1" customWidth="1"/>
    <col min="15613" max="15614" width="11.33203125" style="1" customWidth="1"/>
    <col min="15615" max="15615" width="5.109375" style="1" customWidth="1"/>
    <col min="15616" max="15616" width="3.21875" style="1" customWidth="1"/>
    <col min="15617" max="15617" width="7.5546875" style="1" customWidth="1"/>
    <col min="15618" max="15618" width="15.21875" style="1" bestFit="1" customWidth="1"/>
    <col min="15619" max="15619" width="11.6640625" style="1" customWidth="1"/>
    <col min="15620" max="15620" width="11.109375" style="1" customWidth="1"/>
    <col min="15621" max="15621" width="12.44140625" style="1" customWidth="1"/>
    <col min="15622" max="15623" width="8" style="1" customWidth="1"/>
    <col min="15624" max="15625" width="10.5546875" style="1" customWidth="1"/>
    <col min="15626" max="15628" width="8" style="1" customWidth="1"/>
    <col min="15629" max="15862" width="8.88671875" style="1"/>
    <col min="15863" max="15863" width="3.21875" style="1" customWidth="1"/>
    <col min="15864" max="15864" width="8.109375" style="1" customWidth="1"/>
    <col min="15865" max="15865" width="15.21875" style="1" bestFit="1" customWidth="1"/>
    <col min="15866" max="15867" width="10.44140625" style="1" customWidth="1"/>
    <col min="15868" max="15868" width="10.44140625" style="1" bestFit="1" customWidth="1"/>
    <col min="15869" max="15870" width="11.33203125" style="1" customWidth="1"/>
    <col min="15871" max="15871" width="5.109375" style="1" customWidth="1"/>
    <col min="15872" max="15872" width="3.21875" style="1" customWidth="1"/>
    <col min="15873" max="15873" width="7.5546875" style="1" customWidth="1"/>
    <col min="15874" max="15874" width="15.21875" style="1" bestFit="1" customWidth="1"/>
    <col min="15875" max="15875" width="11.6640625" style="1" customWidth="1"/>
    <col min="15876" max="15876" width="11.109375" style="1" customWidth="1"/>
    <col min="15877" max="15877" width="12.44140625" style="1" customWidth="1"/>
    <col min="15878" max="15879" width="8" style="1" customWidth="1"/>
    <col min="15880" max="15881" width="10.5546875" style="1" customWidth="1"/>
    <col min="15882" max="15884" width="8" style="1" customWidth="1"/>
    <col min="15885" max="16118" width="8.88671875" style="1"/>
    <col min="16119" max="16119" width="3.21875" style="1" customWidth="1"/>
    <col min="16120" max="16120" width="8.109375" style="1" customWidth="1"/>
    <col min="16121" max="16121" width="15.21875" style="1" bestFit="1" customWidth="1"/>
    <col min="16122" max="16123" width="10.44140625" style="1" customWidth="1"/>
    <col min="16124" max="16124" width="10.44140625" style="1" bestFit="1" customWidth="1"/>
    <col min="16125" max="16126" width="11.33203125" style="1" customWidth="1"/>
    <col min="16127" max="16127" width="5.109375" style="1" customWidth="1"/>
    <col min="16128" max="16128" width="3.21875" style="1" customWidth="1"/>
    <col min="16129" max="16129" width="7.5546875" style="1" customWidth="1"/>
    <col min="16130" max="16130" width="15.21875" style="1" bestFit="1" customWidth="1"/>
    <col min="16131" max="16131" width="11.6640625" style="1" customWidth="1"/>
    <col min="16132" max="16132" width="11.109375" style="1" customWidth="1"/>
    <col min="16133" max="16133" width="12.44140625" style="1" customWidth="1"/>
    <col min="16134" max="16135" width="8" style="1" customWidth="1"/>
    <col min="16136" max="16137" width="10.5546875" style="1" customWidth="1"/>
    <col min="16138" max="16140" width="8" style="1" customWidth="1"/>
    <col min="16141" max="16384" width="8.88671875" style="1"/>
  </cols>
  <sheetData>
    <row r="1" spans="1:15" ht="5.25" customHeight="1"/>
    <row r="2" spans="1:15" ht="26.1" customHeight="1">
      <c r="A2" s="194" t="s">
        <v>0</v>
      </c>
      <c r="B2" s="194"/>
      <c r="C2" s="194"/>
      <c r="D2" s="194"/>
      <c r="E2" s="194"/>
      <c r="F2" s="194"/>
      <c r="G2" s="194"/>
      <c r="H2" s="194"/>
      <c r="J2" s="194" t="s">
        <v>1</v>
      </c>
      <c r="K2" s="194"/>
      <c r="L2" s="194"/>
      <c r="M2" s="194"/>
      <c r="N2" s="194"/>
      <c r="O2" s="194"/>
    </row>
    <row r="3" spans="1:15" ht="19.5" customHeight="1" thickBot="1">
      <c r="A3" s="195" t="s">
        <v>2</v>
      </c>
      <c r="B3" s="195"/>
      <c r="C3" s="195"/>
      <c r="D3" s="195"/>
      <c r="E3" s="195"/>
      <c r="F3" s="195"/>
      <c r="G3" s="195"/>
      <c r="H3" s="195"/>
      <c r="J3" s="195" t="s">
        <v>3</v>
      </c>
      <c r="K3" s="195"/>
      <c r="L3" s="195"/>
      <c r="M3" s="195"/>
      <c r="N3" s="195"/>
      <c r="O3" s="195"/>
    </row>
    <row r="4" spans="1:15" s="6" customFormat="1" ht="19.5" customHeight="1" thickBot="1">
      <c r="A4" s="196" t="s">
        <v>4</v>
      </c>
      <c r="B4" s="197"/>
      <c r="C4" s="198"/>
      <c r="D4" s="3" t="s">
        <v>5</v>
      </c>
      <c r="E4" s="4" t="s">
        <v>6</v>
      </c>
      <c r="F4" s="3" t="s">
        <v>7</v>
      </c>
      <c r="G4" s="5" t="s">
        <v>8</v>
      </c>
      <c r="H4" s="5" t="s">
        <v>9</v>
      </c>
      <c r="J4" s="196" t="s">
        <v>4</v>
      </c>
      <c r="K4" s="197"/>
      <c r="L4" s="198"/>
      <c r="M4" s="3" t="s">
        <v>10</v>
      </c>
      <c r="N4" s="3" t="s">
        <v>11</v>
      </c>
      <c r="O4" s="5" t="s">
        <v>12</v>
      </c>
    </row>
    <row r="5" spans="1:15" s="14" customFormat="1" ht="19.5" customHeight="1">
      <c r="A5" s="168" t="s">
        <v>13</v>
      </c>
      <c r="B5" s="7" t="s">
        <v>14</v>
      </c>
      <c r="C5" s="8" t="s">
        <v>15</v>
      </c>
      <c r="D5" s="9">
        <v>2676</v>
      </c>
      <c r="E5" s="10">
        <f>'[1]2월'!D5</f>
        <v>2401</v>
      </c>
      <c r="F5" s="11">
        <v>2518</v>
      </c>
      <c r="G5" s="12">
        <f>(D5-E5)/E5</f>
        <v>0.11453561016243231</v>
      </c>
      <c r="H5" s="13">
        <f>(D5-F5)/F5</f>
        <v>6.2748212867355047E-2</v>
      </c>
      <c r="J5" s="168" t="s">
        <v>13</v>
      </c>
      <c r="K5" s="7" t="s">
        <v>16</v>
      </c>
      <c r="L5" s="8" t="s">
        <v>15</v>
      </c>
      <c r="M5" s="15">
        <f>'[1]1월'!D5+'[1]2월'!D5+'3월'!D5</f>
        <v>7241</v>
      </c>
      <c r="N5" s="16">
        <v>8264</v>
      </c>
      <c r="O5" s="17">
        <f>(M5-N5)/N5</f>
        <v>-0.12378993223620523</v>
      </c>
    </row>
    <row r="6" spans="1:15" s="14" customFormat="1" ht="19.5" customHeight="1">
      <c r="A6" s="169"/>
      <c r="B6" s="18"/>
      <c r="C6" s="19" t="s">
        <v>17</v>
      </c>
      <c r="D6" s="20">
        <f>D5</f>
        <v>2676</v>
      </c>
      <c r="E6" s="21">
        <f>'[1]2월'!D6</f>
        <v>2401</v>
      </c>
      <c r="F6" s="22">
        <f>SUM(F5)</f>
        <v>2518</v>
      </c>
      <c r="G6" s="23">
        <f t="shared" ref="G5:G29" si="0">(D6-E6)/E6</f>
        <v>0.11453561016243231</v>
      </c>
      <c r="H6" s="24">
        <f t="shared" ref="H6:H13" si="1">(D6-F6)/F6</f>
        <v>6.2748212867355047E-2</v>
      </c>
      <c r="J6" s="169"/>
      <c r="K6" s="18"/>
      <c r="L6" s="19" t="s">
        <v>17</v>
      </c>
      <c r="M6" s="25">
        <f>'[1]1월'!D6+'[1]2월'!D6+'3월'!D6</f>
        <v>7241</v>
      </c>
      <c r="N6" s="26">
        <v>8264</v>
      </c>
      <c r="O6" s="27">
        <f t="shared" ref="O6:O29" si="2">(M6-N6)/N6</f>
        <v>-0.12378993223620523</v>
      </c>
    </row>
    <row r="7" spans="1:15" s="14" customFormat="1" ht="19.5" customHeight="1">
      <c r="A7" s="169"/>
      <c r="B7" s="29" t="s">
        <v>18</v>
      </c>
      <c r="C7" s="30" t="s">
        <v>19</v>
      </c>
      <c r="D7" s="31">
        <v>2</v>
      </c>
      <c r="E7" s="32">
        <f>'[1]2월'!D7</f>
        <v>1</v>
      </c>
      <c r="F7" s="33">
        <v>36</v>
      </c>
      <c r="G7" s="34">
        <f t="shared" si="0"/>
        <v>1</v>
      </c>
      <c r="H7" s="35">
        <f>(D7-F7)/F7</f>
        <v>-0.94444444444444442</v>
      </c>
      <c r="J7" s="169"/>
      <c r="K7" s="29" t="s">
        <v>20</v>
      </c>
      <c r="L7" s="30" t="s">
        <v>19</v>
      </c>
      <c r="M7" s="15">
        <f>'[1]1월'!D7+'[1]2월'!D7+'3월'!D7</f>
        <v>13</v>
      </c>
      <c r="N7" s="36">
        <v>234</v>
      </c>
      <c r="O7" s="17">
        <f t="shared" si="2"/>
        <v>-0.94444444444444442</v>
      </c>
    </row>
    <row r="8" spans="1:15" s="14" customFormat="1" ht="19.5" customHeight="1">
      <c r="A8" s="169"/>
      <c r="B8" s="18"/>
      <c r="C8" s="19" t="s">
        <v>17</v>
      </c>
      <c r="D8" s="37">
        <f>D7</f>
        <v>2</v>
      </c>
      <c r="E8" s="21">
        <f>'[1]2월'!D8</f>
        <v>1</v>
      </c>
      <c r="F8" s="38">
        <f>SUM(F7)</f>
        <v>36</v>
      </c>
      <c r="G8" s="23">
        <f t="shared" si="0"/>
        <v>1</v>
      </c>
      <c r="H8" s="24">
        <f t="shared" si="1"/>
        <v>-0.94444444444444442</v>
      </c>
      <c r="J8" s="169"/>
      <c r="K8" s="18"/>
      <c r="L8" s="19" t="s">
        <v>17</v>
      </c>
      <c r="M8" s="25">
        <f>'[1]1월'!D8+'[1]2월'!D8+'3월'!D8</f>
        <v>13</v>
      </c>
      <c r="N8" s="26">
        <v>234</v>
      </c>
      <c r="O8" s="39">
        <f t="shared" si="2"/>
        <v>-0.94444444444444442</v>
      </c>
    </row>
    <row r="9" spans="1:15" s="14" customFormat="1" ht="19.5" hidden="1" customHeight="1">
      <c r="A9" s="169"/>
      <c r="B9" s="41" t="s">
        <v>21</v>
      </c>
      <c r="C9" s="42" t="s">
        <v>22</v>
      </c>
      <c r="D9" s="31"/>
      <c r="E9" s="32">
        <f>'[1]2월'!D9</f>
        <v>0</v>
      </c>
      <c r="F9" s="33">
        <v>566</v>
      </c>
      <c r="G9" s="34" t="e">
        <f t="shared" si="0"/>
        <v>#DIV/0!</v>
      </c>
      <c r="H9" s="35">
        <f t="shared" si="1"/>
        <v>-1</v>
      </c>
      <c r="J9" s="169"/>
      <c r="K9" s="41" t="s">
        <v>23</v>
      </c>
      <c r="L9" s="42" t="s">
        <v>22</v>
      </c>
      <c r="M9" s="15">
        <f>'[1]1월'!D9+'[1]2월'!D9+'3월'!D9</f>
        <v>0</v>
      </c>
      <c r="N9" s="43">
        <v>1287</v>
      </c>
      <c r="O9" s="44">
        <f t="shared" si="2"/>
        <v>-1</v>
      </c>
    </row>
    <row r="10" spans="1:15" s="14" customFormat="1" ht="19.5" hidden="1" customHeight="1">
      <c r="A10" s="169"/>
      <c r="B10" s="45"/>
      <c r="C10" s="19" t="s">
        <v>17</v>
      </c>
      <c r="D10" s="37">
        <f>D9</f>
        <v>0</v>
      </c>
      <c r="E10" s="21">
        <f>'[1]2월'!D10</f>
        <v>0</v>
      </c>
      <c r="F10" s="38">
        <f>SUM(F9)</f>
        <v>566</v>
      </c>
      <c r="G10" s="23" t="e">
        <f t="shared" si="0"/>
        <v>#DIV/0!</v>
      </c>
      <c r="H10" s="24">
        <f t="shared" si="1"/>
        <v>-1</v>
      </c>
      <c r="J10" s="169"/>
      <c r="K10" s="45"/>
      <c r="L10" s="19" t="s">
        <v>17</v>
      </c>
      <c r="M10" s="15">
        <f>'[1]1월'!D10+'[1]2월'!D10+'3월'!D10</f>
        <v>0</v>
      </c>
      <c r="N10" s="26">
        <v>1287</v>
      </c>
      <c r="O10" s="39">
        <f t="shared" si="2"/>
        <v>-1</v>
      </c>
    </row>
    <row r="11" spans="1:15" s="14" customFormat="1" ht="19.5" customHeight="1">
      <c r="A11" s="169"/>
      <c r="B11" s="46" t="s">
        <v>24</v>
      </c>
      <c r="C11" s="42" t="s">
        <v>25</v>
      </c>
      <c r="D11" s="31">
        <v>1183</v>
      </c>
      <c r="E11" s="32">
        <f>'[1]2월'!D11</f>
        <v>1075</v>
      </c>
      <c r="F11" s="33">
        <v>909</v>
      </c>
      <c r="G11" s="47">
        <f t="shared" si="0"/>
        <v>0.10046511627906977</v>
      </c>
      <c r="H11" s="35">
        <f t="shared" si="1"/>
        <v>0.30143014301430143</v>
      </c>
      <c r="J11" s="169"/>
      <c r="K11" s="46" t="s">
        <v>26</v>
      </c>
      <c r="L11" s="48" t="s">
        <v>25</v>
      </c>
      <c r="M11" s="15">
        <f>'[1]1월'!D11+'[1]2월'!D11+'3월'!D11</f>
        <v>3373</v>
      </c>
      <c r="N11" s="43">
        <v>3546</v>
      </c>
      <c r="O11" s="49">
        <f t="shared" si="2"/>
        <v>-4.8787366046249295E-2</v>
      </c>
    </row>
    <row r="12" spans="1:15" s="14" customFormat="1" ht="19.5" customHeight="1">
      <c r="A12" s="169"/>
      <c r="B12" s="18"/>
      <c r="C12" s="19" t="s">
        <v>17</v>
      </c>
      <c r="D12" s="37">
        <f>D11</f>
        <v>1183</v>
      </c>
      <c r="E12" s="21">
        <f>'[1]2월'!D12</f>
        <v>1075</v>
      </c>
      <c r="F12" s="38">
        <f>SUM(F11)</f>
        <v>909</v>
      </c>
      <c r="G12" s="23">
        <f t="shared" si="0"/>
        <v>0.10046511627906977</v>
      </c>
      <c r="H12" s="24">
        <f t="shared" si="1"/>
        <v>0.30143014301430143</v>
      </c>
      <c r="J12" s="169"/>
      <c r="K12" s="18"/>
      <c r="L12" s="19" t="s">
        <v>17</v>
      </c>
      <c r="M12" s="25">
        <f>'[1]1월'!D12+'[1]2월'!D12+'3월'!D12</f>
        <v>3373</v>
      </c>
      <c r="N12" s="26">
        <v>3546</v>
      </c>
      <c r="O12" s="39">
        <f t="shared" si="2"/>
        <v>-4.8787366046249295E-2</v>
      </c>
    </row>
    <row r="13" spans="1:15" s="14" customFormat="1" ht="19.5" customHeight="1">
      <c r="A13" s="169"/>
      <c r="B13" s="29" t="s">
        <v>27</v>
      </c>
      <c r="C13" s="42" t="s">
        <v>28</v>
      </c>
      <c r="D13" s="50">
        <v>55</v>
      </c>
      <c r="E13" s="32">
        <f>'[1]2월'!D13</f>
        <v>2</v>
      </c>
      <c r="F13" s="33">
        <v>146</v>
      </c>
      <c r="G13" s="34">
        <f t="shared" si="0"/>
        <v>26.5</v>
      </c>
      <c r="H13" s="35">
        <f t="shared" si="1"/>
        <v>-0.62328767123287676</v>
      </c>
      <c r="J13" s="169"/>
      <c r="K13" s="46" t="s">
        <v>27</v>
      </c>
      <c r="L13" s="42" t="s">
        <v>28</v>
      </c>
      <c r="M13" s="15">
        <f>'[1]1월'!D13+'[1]2월'!D13+'3월'!D13</f>
        <v>58</v>
      </c>
      <c r="N13" s="43">
        <v>478</v>
      </c>
      <c r="O13" s="49">
        <f t="shared" si="2"/>
        <v>-0.87866108786610875</v>
      </c>
    </row>
    <row r="14" spans="1:15" s="14" customFormat="1" ht="19.5" customHeight="1">
      <c r="A14" s="169"/>
      <c r="B14" s="18"/>
      <c r="C14" s="19" t="s">
        <v>29</v>
      </c>
      <c r="D14" s="37">
        <f>D13</f>
        <v>55</v>
      </c>
      <c r="E14" s="21">
        <f>'[1]2월'!D14</f>
        <v>2</v>
      </c>
      <c r="F14" s="38">
        <f>SUM(F13:F13)</f>
        <v>146</v>
      </c>
      <c r="G14" s="23">
        <f t="shared" si="0"/>
        <v>26.5</v>
      </c>
      <c r="H14" s="24">
        <f>(D14-F14)/F14</f>
        <v>-0.62328767123287676</v>
      </c>
      <c r="J14" s="169"/>
      <c r="K14" s="51"/>
      <c r="L14" s="19" t="s">
        <v>17</v>
      </c>
      <c r="M14" s="25">
        <f>'[1]1월'!D14+'[1]2월'!D14+'3월'!D14</f>
        <v>58</v>
      </c>
      <c r="N14" s="26">
        <v>478</v>
      </c>
      <c r="O14" s="39">
        <f t="shared" si="2"/>
        <v>-0.87866108786610875</v>
      </c>
    </row>
    <row r="15" spans="1:15" s="14" customFormat="1" ht="19.5" customHeight="1">
      <c r="A15" s="169"/>
      <c r="B15" s="52" t="s">
        <v>30</v>
      </c>
      <c r="C15" s="42" t="s">
        <v>31</v>
      </c>
      <c r="D15" s="31">
        <v>13</v>
      </c>
      <c r="E15" s="32">
        <f>'[1]2월'!D15</f>
        <v>18</v>
      </c>
      <c r="F15" s="33">
        <v>18</v>
      </c>
      <c r="G15" s="34">
        <f t="shared" si="0"/>
        <v>-0.27777777777777779</v>
      </c>
      <c r="H15" s="35">
        <f>(D15-F15)/F15</f>
        <v>-0.27777777777777779</v>
      </c>
      <c r="J15" s="169"/>
      <c r="K15" s="29" t="s">
        <v>30</v>
      </c>
      <c r="L15" s="48" t="s">
        <v>31</v>
      </c>
      <c r="M15" s="15">
        <f>'[1]1월'!D15+'[1]2월'!D15+'3월'!D15</f>
        <v>54</v>
      </c>
      <c r="N15" s="43">
        <v>58</v>
      </c>
      <c r="O15" s="49">
        <f t="shared" si="2"/>
        <v>-6.8965517241379309E-2</v>
      </c>
    </row>
    <row r="16" spans="1:15" s="14" customFormat="1" ht="19.5" customHeight="1">
      <c r="A16" s="169"/>
      <c r="B16" s="51"/>
      <c r="C16" s="19" t="s">
        <v>17</v>
      </c>
      <c r="D16" s="37">
        <f>D15</f>
        <v>13</v>
      </c>
      <c r="E16" s="21">
        <f>'[1]2월'!D16</f>
        <v>18</v>
      </c>
      <c r="F16" s="38">
        <f>F15</f>
        <v>18</v>
      </c>
      <c r="G16" s="23">
        <f t="shared" si="0"/>
        <v>-0.27777777777777779</v>
      </c>
      <c r="H16" s="24">
        <f>(D16-F16)/F16</f>
        <v>-0.27777777777777779</v>
      </c>
      <c r="J16" s="169"/>
      <c r="K16" s="18"/>
      <c r="L16" s="19" t="s">
        <v>17</v>
      </c>
      <c r="M16" s="25">
        <f>'[1]1월'!D16+'[1]2월'!D16+'3월'!D16</f>
        <v>54</v>
      </c>
      <c r="N16" s="26">
        <v>58</v>
      </c>
      <c r="O16" s="53">
        <f t="shared" si="2"/>
        <v>-6.8965517241379309E-2</v>
      </c>
    </row>
    <row r="17" spans="1:15" s="14" customFormat="1" ht="19.5" customHeight="1">
      <c r="A17" s="54"/>
      <c r="B17" s="191" t="s">
        <v>32</v>
      </c>
      <c r="C17" s="42" t="s">
        <v>33</v>
      </c>
      <c r="D17" s="55">
        <v>0</v>
      </c>
      <c r="E17" s="32">
        <f>'[1]2월'!D17</f>
        <v>4</v>
      </c>
      <c r="F17" s="55">
        <v>0</v>
      </c>
      <c r="G17" s="56">
        <f>(D17-E17)/E17</f>
        <v>-1</v>
      </c>
      <c r="H17" s="57" t="s">
        <v>34</v>
      </c>
      <c r="J17" s="58"/>
      <c r="K17" s="191" t="s">
        <v>32</v>
      </c>
      <c r="L17" s="42" t="s">
        <v>33</v>
      </c>
      <c r="M17" s="15">
        <f>'[1]1월'!D17+'[1]2월'!D17+'3월'!D17</f>
        <v>10</v>
      </c>
      <c r="N17" s="59">
        <v>0</v>
      </c>
      <c r="O17" s="57" t="s">
        <v>34</v>
      </c>
    </row>
    <row r="18" spans="1:15" s="14" customFormat="1" ht="19.5" customHeight="1">
      <c r="A18" s="54"/>
      <c r="B18" s="192"/>
      <c r="C18" s="42" t="s">
        <v>35</v>
      </c>
      <c r="D18" s="60">
        <v>650</v>
      </c>
      <c r="E18" s="32">
        <f>'[1]2월'!D18</f>
        <v>0</v>
      </c>
      <c r="F18" s="55">
        <v>160</v>
      </c>
      <c r="G18" s="55">
        <v>0</v>
      </c>
      <c r="H18" s="35">
        <f>(D18-F18)/F18</f>
        <v>3.0625</v>
      </c>
      <c r="J18" s="58"/>
      <c r="K18" s="192"/>
      <c r="L18" s="42" t="s">
        <v>35</v>
      </c>
      <c r="M18" s="15">
        <f>'[1]1월'!D18+'[1]2월'!D18+'3월'!D18</f>
        <v>650</v>
      </c>
      <c r="N18" s="59">
        <v>165</v>
      </c>
      <c r="O18" s="49">
        <f>(M18-N18)/N18</f>
        <v>2.9393939393939394</v>
      </c>
    </row>
    <row r="19" spans="1:15" s="14" customFormat="1" ht="19.5" customHeight="1">
      <c r="A19" s="54"/>
      <c r="B19" s="193"/>
      <c r="C19" s="19" t="s">
        <v>17</v>
      </c>
      <c r="D19" s="20">
        <f>D17+D18</f>
        <v>650</v>
      </c>
      <c r="E19" s="21">
        <f>'[1]2월'!D19</f>
        <v>4</v>
      </c>
      <c r="F19" s="22">
        <f>SUM(F17:F18)</f>
        <v>160</v>
      </c>
      <c r="G19" s="23">
        <f>(D19-E19)/E19</f>
        <v>161.5</v>
      </c>
      <c r="H19" s="24">
        <f>(D19-F19)/F19</f>
        <v>3.0625</v>
      </c>
      <c r="J19" s="58"/>
      <c r="K19" s="193"/>
      <c r="L19" s="19" t="s">
        <v>17</v>
      </c>
      <c r="M19" s="25">
        <f>'[1]1월'!D19+'[1]2월'!D19+'3월'!D19</f>
        <v>660</v>
      </c>
      <c r="N19" s="61">
        <v>165</v>
      </c>
      <c r="O19" s="53">
        <f>(M19-N19)/N19</f>
        <v>3</v>
      </c>
    </row>
    <row r="20" spans="1:15" s="14" customFormat="1" ht="19.5" customHeight="1">
      <c r="A20" s="177" t="s">
        <v>36</v>
      </c>
      <c r="B20" s="183"/>
      <c r="C20" s="184"/>
      <c r="D20" s="62">
        <f>D6+D8+D10+D12+D14+D16+D19</f>
        <v>4579</v>
      </c>
      <c r="E20" s="63">
        <f>'[1]2월'!D20</f>
        <v>3501</v>
      </c>
      <c r="F20" s="64">
        <f>SUM(F19,F17,F16,F14,F12,F10,F8,F6)</f>
        <v>4353</v>
      </c>
      <c r="G20" s="65">
        <f t="shared" si="0"/>
        <v>0.3079120251356755</v>
      </c>
      <c r="H20" s="66">
        <f t="shared" ref="H20:H29" si="3">(D20-F20)/F20</f>
        <v>5.1918217321387551E-2</v>
      </c>
      <c r="J20" s="177" t="s">
        <v>36</v>
      </c>
      <c r="K20" s="178"/>
      <c r="L20" s="179"/>
      <c r="M20" s="67">
        <f>'[1]1월'!D20+'[1]2월'!D20+'3월'!D20</f>
        <v>11399</v>
      </c>
      <c r="N20" s="67">
        <v>14032</v>
      </c>
      <c r="O20" s="68">
        <f t="shared" si="2"/>
        <v>-0.18764253135689851</v>
      </c>
    </row>
    <row r="21" spans="1:15" s="14" customFormat="1" ht="19.5" hidden="1" customHeight="1">
      <c r="A21" s="190" t="s">
        <v>37</v>
      </c>
      <c r="B21" s="164" t="s">
        <v>38</v>
      </c>
      <c r="C21" s="182"/>
      <c r="D21" s="69">
        <v>2</v>
      </c>
      <c r="E21" s="32">
        <f>'[1]2월'!D21</f>
        <v>0</v>
      </c>
      <c r="F21" s="70">
        <v>138</v>
      </c>
      <c r="G21" s="55">
        <v>0</v>
      </c>
      <c r="H21" s="35">
        <f>(D21-F21)/F21</f>
        <v>-0.98550724637681164</v>
      </c>
      <c r="J21" s="190" t="s">
        <v>39</v>
      </c>
      <c r="K21" s="164" t="s">
        <v>38</v>
      </c>
      <c r="L21" s="182"/>
      <c r="M21" s="15">
        <f>'[1]1월'!D21+'[1]2월'!D21+D21</f>
        <v>2</v>
      </c>
      <c r="N21" s="43">
        <v>377</v>
      </c>
      <c r="O21" s="71">
        <f t="shared" si="2"/>
        <v>-0.99469496021220161</v>
      </c>
    </row>
    <row r="22" spans="1:15" s="14" customFormat="1" ht="19.5" hidden="1" customHeight="1">
      <c r="A22" s="169"/>
      <c r="B22" s="164" t="s">
        <v>40</v>
      </c>
      <c r="C22" s="182"/>
      <c r="D22" s="31"/>
      <c r="E22" s="32">
        <f>'[1]2월'!D22</f>
        <v>0</v>
      </c>
      <c r="F22" s="33">
        <v>438</v>
      </c>
      <c r="G22" s="55">
        <v>0</v>
      </c>
      <c r="H22" s="35">
        <f t="shared" si="3"/>
        <v>-1</v>
      </c>
      <c r="J22" s="169"/>
      <c r="K22" s="164" t="s">
        <v>40</v>
      </c>
      <c r="L22" s="182"/>
      <c r="M22" s="15">
        <f>'[1]1월'!D22+'[1]2월'!D22+D22</f>
        <v>0</v>
      </c>
      <c r="N22" s="43">
        <v>1279</v>
      </c>
      <c r="O22" s="71">
        <f t="shared" si="2"/>
        <v>-1</v>
      </c>
    </row>
    <row r="23" spans="1:15" s="14" customFormat="1" ht="19.5" customHeight="1">
      <c r="A23" s="169"/>
      <c r="B23" s="164" t="s">
        <v>41</v>
      </c>
      <c r="C23" s="182"/>
      <c r="D23" s="31">
        <v>1043</v>
      </c>
      <c r="E23" s="32">
        <f>'[1]2월'!D23</f>
        <v>920</v>
      </c>
      <c r="F23" s="33">
        <v>707</v>
      </c>
      <c r="G23" s="34">
        <f t="shared" si="0"/>
        <v>0.13369565217391305</v>
      </c>
      <c r="H23" s="35">
        <f t="shared" si="3"/>
        <v>0.47524752475247523</v>
      </c>
      <c r="J23" s="169"/>
      <c r="K23" s="164" t="s">
        <v>41</v>
      </c>
      <c r="L23" s="182"/>
      <c r="M23" s="15">
        <f>'[1]1월'!D23+'[1]2월'!D23+'3월'!D23</f>
        <v>2973</v>
      </c>
      <c r="N23" s="43">
        <v>2433</v>
      </c>
      <c r="O23" s="71">
        <f t="shared" si="2"/>
        <v>0.2219482120838471</v>
      </c>
    </row>
    <row r="24" spans="1:15" s="14" customFormat="1" ht="19.5" customHeight="1">
      <c r="A24" s="54"/>
      <c r="B24" s="164" t="s">
        <v>42</v>
      </c>
      <c r="C24" s="182"/>
      <c r="D24" s="31">
        <v>150</v>
      </c>
      <c r="E24" s="32">
        <f>'[1]2월'!D24</f>
        <v>133</v>
      </c>
      <c r="F24" s="33">
        <v>0</v>
      </c>
      <c r="G24" s="34">
        <f>(D24-E24)/E24</f>
        <v>0.12781954887218044</v>
      </c>
      <c r="H24" s="35" t="s">
        <v>34</v>
      </c>
      <c r="J24" s="54"/>
      <c r="K24" s="164" t="s">
        <v>42</v>
      </c>
      <c r="L24" s="182"/>
      <c r="M24" s="15">
        <f>'[1]1월'!D24+'[1]2월'!D24+'3월'!D24</f>
        <v>435</v>
      </c>
      <c r="N24" s="43">
        <v>0</v>
      </c>
      <c r="O24" s="57" t="s">
        <v>34</v>
      </c>
    </row>
    <row r="25" spans="1:15" s="72" customFormat="1" ht="19.5" customHeight="1">
      <c r="A25" s="177" t="s">
        <v>43</v>
      </c>
      <c r="B25" s="183"/>
      <c r="C25" s="184"/>
      <c r="D25" s="62">
        <f>SUM(D21:D24)</f>
        <v>1195</v>
      </c>
      <c r="E25" s="63">
        <f>'[1]2월'!D25</f>
        <v>1053</v>
      </c>
      <c r="F25" s="64">
        <f>SUM(F21:F23)</f>
        <v>1283</v>
      </c>
      <c r="G25" s="65">
        <f t="shared" si="0"/>
        <v>0.13485280151946819</v>
      </c>
      <c r="H25" s="66">
        <f t="shared" si="3"/>
        <v>-6.8589243959469998E-2</v>
      </c>
      <c r="J25" s="177" t="s">
        <v>43</v>
      </c>
      <c r="K25" s="178"/>
      <c r="L25" s="179"/>
      <c r="M25" s="73">
        <f>'[1]1월'!D25+'[1]2월'!D25+'3월'!D25</f>
        <v>3410</v>
      </c>
      <c r="N25" s="73">
        <v>4089</v>
      </c>
      <c r="O25" s="68">
        <f t="shared" si="2"/>
        <v>-0.1660552702372218</v>
      </c>
    </row>
    <row r="26" spans="1:15" s="14" customFormat="1" ht="19.5" customHeight="1">
      <c r="A26" s="185" t="s">
        <v>44</v>
      </c>
      <c r="B26" s="186" t="s">
        <v>45</v>
      </c>
      <c r="C26" s="187"/>
      <c r="D26" s="75">
        <v>293</v>
      </c>
      <c r="E26" s="32">
        <f>'[1]2월'!D26</f>
        <v>295</v>
      </c>
      <c r="F26" s="76">
        <v>285</v>
      </c>
      <c r="G26" s="34">
        <f t="shared" si="0"/>
        <v>-6.7796610169491523E-3</v>
      </c>
      <c r="H26" s="35">
        <f t="shared" si="3"/>
        <v>2.8070175438596492E-2</v>
      </c>
      <c r="J26" s="185" t="s">
        <v>44</v>
      </c>
      <c r="K26" s="164" t="s">
        <v>46</v>
      </c>
      <c r="L26" s="182"/>
      <c r="M26" s="15">
        <f>'[1]1월'!D26+'[1]2월'!D26+'3월'!D26</f>
        <v>921</v>
      </c>
      <c r="N26" s="43">
        <v>898</v>
      </c>
      <c r="O26" s="44">
        <f t="shared" si="2"/>
        <v>2.5612472160356347E-2</v>
      </c>
    </row>
    <row r="27" spans="1:15" s="14" customFormat="1" ht="19.5" customHeight="1">
      <c r="A27" s="169"/>
      <c r="B27" s="164" t="s">
        <v>47</v>
      </c>
      <c r="C27" s="182"/>
      <c r="D27" s="31">
        <v>353</v>
      </c>
      <c r="E27" s="32">
        <f>'[1]2월'!D27</f>
        <v>328</v>
      </c>
      <c r="F27" s="33">
        <v>351</v>
      </c>
      <c r="G27" s="34">
        <f t="shared" si="0"/>
        <v>7.621951219512195E-2</v>
      </c>
      <c r="H27" s="35">
        <f t="shared" si="3"/>
        <v>5.6980056980056983E-3</v>
      </c>
      <c r="J27" s="169"/>
      <c r="K27" s="188" t="s">
        <v>48</v>
      </c>
      <c r="L27" s="189"/>
      <c r="M27" s="15">
        <f>'[1]1월'!D27+'[1]2월'!D27+'3월'!D27</f>
        <v>920</v>
      </c>
      <c r="N27" s="43">
        <v>901</v>
      </c>
      <c r="O27" s="44">
        <f t="shared" si="2"/>
        <v>2.1087680355160933E-2</v>
      </c>
    </row>
    <row r="28" spans="1:15" s="14" customFormat="1" ht="19.5" customHeight="1" thickBot="1">
      <c r="A28" s="174" t="s">
        <v>49</v>
      </c>
      <c r="B28" s="175"/>
      <c r="C28" s="176"/>
      <c r="D28" s="77">
        <f>D26+D27</f>
        <v>646</v>
      </c>
      <c r="E28" s="78">
        <f>'[1]2월'!D28</f>
        <v>623</v>
      </c>
      <c r="F28" s="79">
        <f>SUM(F26:F27)</f>
        <v>636</v>
      </c>
      <c r="G28" s="80">
        <f t="shared" si="0"/>
        <v>3.691813804173355E-2</v>
      </c>
      <c r="H28" s="81">
        <f t="shared" si="3"/>
        <v>1.5723270440251572E-2</v>
      </c>
      <c r="J28" s="177" t="s">
        <v>49</v>
      </c>
      <c r="K28" s="178"/>
      <c r="L28" s="179"/>
      <c r="M28" s="82">
        <f>'[1]1월'!D28+'[1]2월'!D28+'3월'!D28</f>
        <v>1841</v>
      </c>
      <c r="N28" s="82">
        <v>1799</v>
      </c>
      <c r="O28" s="83">
        <f t="shared" si="2"/>
        <v>2.3346303501945526E-2</v>
      </c>
    </row>
    <row r="29" spans="1:15" s="72" customFormat="1" ht="19.5" customHeight="1" thickBot="1">
      <c r="A29" s="159" t="s">
        <v>50</v>
      </c>
      <c r="B29" s="160"/>
      <c r="C29" s="180"/>
      <c r="D29" s="84">
        <f>D20+D25+D28</f>
        <v>6420</v>
      </c>
      <c r="E29" s="84">
        <f>'[1]2월'!D29</f>
        <v>5177</v>
      </c>
      <c r="F29" s="84">
        <f>SUM(F28,F25,F20)</f>
        <v>6272</v>
      </c>
      <c r="G29" s="85">
        <f t="shared" si="0"/>
        <v>0.24010044427274482</v>
      </c>
      <c r="H29" s="86">
        <f t="shared" si="3"/>
        <v>2.3596938775510203E-2</v>
      </c>
      <c r="J29" s="159" t="s">
        <v>50</v>
      </c>
      <c r="K29" s="160"/>
      <c r="L29" s="180"/>
      <c r="M29" s="84">
        <f>SUM(M28,M25,M20)</f>
        <v>16650</v>
      </c>
      <c r="N29" s="87">
        <v>19920</v>
      </c>
      <c r="O29" s="88">
        <f t="shared" si="2"/>
        <v>-0.16415662650602408</v>
      </c>
    </row>
    <row r="30" spans="1:15" s="91" customFormat="1" ht="20.100000000000001" customHeight="1">
      <c r="A30" s="181"/>
      <c r="B30" s="155"/>
      <c r="C30" s="155"/>
      <c r="D30" s="167"/>
      <c r="E30" s="89"/>
      <c r="F30" s="181"/>
      <c r="G30" s="155"/>
      <c r="H30" s="155"/>
      <c r="I30" s="167"/>
      <c r="J30" s="181"/>
      <c r="K30" s="181"/>
      <c r="L30" s="181"/>
      <c r="M30" s="181"/>
      <c r="N30" s="181"/>
      <c r="O30" s="90"/>
    </row>
    <row r="31" spans="1:15" s="91" customFormat="1" ht="11.25" customHeight="1">
      <c r="A31" s="92"/>
      <c r="B31" s="92"/>
      <c r="C31" s="92"/>
      <c r="D31" s="93"/>
      <c r="E31" s="89"/>
      <c r="F31" s="89"/>
      <c r="G31" s="90"/>
      <c r="H31" s="94"/>
      <c r="J31" s="166"/>
      <c r="K31" s="167"/>
      <c r="L31" s="167"/>
      <c r="M31" s="167"/>
      <c r="N31" s="89"/>
      <c r="O31" s="90"/>
    </row>
    <row r="32" spans="1:15" s="91" customFormat="1" ht="15.75" customHeight="1">
      <c r="A32" s="92"/>
      <c r="B32" s="92"/>
      <c r="C32" s="92"/>
      <c r="D32" s="92"/>
      <c r="E32" s="89"/>
      <c r="F32" s="89"/>
      <c r="G32" s="90"/>
      <c r="H32" s="94"/>
      <c r="J32" s="92"/>
      <c r="K32" s="92"/>
      <c r="L32" s="92"/>
      <c r="M32" s="92"/>
      <c r="N32" s="89"/>
      <c r="O32" s="90"/>
    </row>
    <row r="33" spans="1:16" s="14" customFormat="1" ht="21" customHeight="1" thickBot="1">
      <c r="A33" s="95" t="s">
        <v>51</v>
      </c>
      <c r="B33" s="96"/>
      <c r="C33" s="96"/>
      <c r="D33" s="40"/>
      <c r="E33" s="40"/>
      <c r="F33" s="40"/>
      <c r="G33" s="94"/>
      <c r="H33" s="94"/>
      <c r="J33" s="95" t="s">
        <v>51</v>
      </c>
      <c r="K33" s="96"/>
      <c r="L33" s="96"/>
      <c r="M33" s="40"/>
      <c r="N33" s="40"/>
      <c r="O33" s="94"/>
    </row>
    <row r="34" spans="1:16" s="14" customFormat="1" ht="19.5" customHeight="1">
      <c r="A34" s="168" t="s">
        <v>52</v>
      </c>
      <c r="B34" s="171" t="s">
        <v>53</v>
      </c>
      <c r="C34" s="172"/>
      <c r="D34" s="97">
        <v>11602</v>
      </c>
      <c r="E34" s="98">
        <f>'[1]2월'!D34</f>
        <v>8770</v>
      </c>
      <c r="F34" s="97">
        <v>8895</v>
      </c>
      <c r="G34" s="99">
        <f t="shared" ref="G34:G39" si="4">(D34-E34)/E34</f>
        <v>0.32291904218928164</v>
      </c>
      <c r="H34" s="100">
        <f t="shared" ref="H34:H39" si="5">(D34-F34)/F34</f>
        <v>0.30432827431141091</v>
      </c>
      <c r="J34" s="168" t="s">
        <v>52</v>
      </c>
      <c r="K34" s="171" t="s">
        <v>54</v>
      </c>
      <c r="L34" s="173"/>
      <c r="M34" s="101">
        <f>'[1]1월'!D34+'[1]2월'!D34+'3월'!D34</f>
        <v>32235</v>
      </c>
      <c r="N34" s="102">
        <v>25328</v>
      </c>
      <c r="O34" s="103">
        <f t="shared" ref="O34:O39" si="6">(M34-N34)/N34</f>
        <v>0.27270214782059382</v>
      </c>
      <c r="P34" s="40"/>
    </row>
    <row r="35" spans="1:16" s="14" customFormat="1" ht="19.5" customHeight="1">
      <c r="A35" s="169"/>
      <c r="B35" s="163" t="s">
        <v>55</v>
      </c>
      <c r="C35" s="164"/>
      <c r="D35" s="104">
        <v>77</v>
      </c>
      <c r="E35" s="105">
        <f>'[1]2월'!D35</f>
        <v>120</v>
      </c>
      <c r="F35" s="104">
        <v>606</v>
      </c>
      <c r="G35" s="34">
        <f t="shared" si="4"/>
        <v>-0.35833333333333334</v>
      </c>
      <c r="H35" s="35">
        <f t="shared" si="5"/>
        <v>-0.8729372937293729</v>
      </c>
      <c r="J35" s="169"/>
      <c r="K35" s="163" t="s">
        <v>56</v>
      </c>
      <c r="L35" s="165"/>
      <c r="M35" s="106">
        <f>'[1]1월'!D35+'[1]2월'!D35+'3월'!D35</f>
        <v>398</v>
      </c>
      <c r="N35" s="43">
        <v>1700</v>
      </c>
      <c r="O35" s="44">
        <f t="shared" si="6"/>
        <v>-0.76588235294117646</v>
      </c>
      <c r="P35" s="40"/>
    </row>
    <row r="36" spans="1:16" s="14" customFormat="1" ht="19.149999999999999" hidden="1" customHeight="1">
      <c r="A36" s="169"/>
      <c r="B36" s="163" t="s">
        <v>57</v>
      </c>
      <c r="C36" s="164"/>
      <c r="D36" s="104">
        <v>0</v>
      </c>
      <c r="E36" s="105">
        <f>'[1]2월'!D36</f>
        <v>0</v>
      </c>
      <c r="F36" s="104">
        <v>19</v>
      </c>
      <c r="G36" s="34" t="e">
        <f t="shared" si="4"/>
        <v>#DIV/0!</v>
      </c>
      <c r="H36" s="35">
        <f t="shared" si="5"/>
        <v>-1</v>
      </c>
      <c r="J36" s="169"/>
      <c r="K36" s="163" t="s">
        <v>58</v>
      </c>
      <c r="L36" s="165"/>
      <c r="M36" s="106">
        <f>'[1]1월'!D36+'[1]2월'!D36+'3월'!D36</f>
        <v>0</v>
      </c>
      <c r="N36" s="36">
        <v>2935</v>
      </c>
      <c r="O36" s="44">
        <f t="shared" si="6"/>
        <v>-1</v>
      </c>
      <c r="P36" s="40"/>
    </row>
    <row r="37" spans="1:16" s="14" customFormat="1" ht="19.5" customHeight="1">
      <c r="A37" s="169"/>
      <c r="B37" s="163" t="s">
        <v>37</v>
      </c>
      <c r="C37" s="164"/>
      <c r="D37" s="104">
        <v>24420</v>
      </c>
      <c r="E37" s="105">
        <f>'[1]2월'!D37</f>
        <v>17683</v>
      </c>
      <c r="F37" s="104">
        <v>24157</v>
      </c>
      <c r="G37" s="34">
        <f t="shared" si="4"/>
        <v>0.38098738901770063</v>
      </c>
      <c r="H37" s="35">
        <f t="shared" si="5"/>
        <v>1.0887113466076086E-2</v>
      </c>
      <c r="J37" s="169"/>
      <c r="K37" s="163" t="s">
        <v>59</v>
      </c>
      <c r="L37" s="165"/>
      <c r="M37" s="106">
        <f>'[1]1월'!D37+'[1]2월'!D37+'3월'!D37</f>
        <v>62291</v>
      </c>
      <c r="N37" s="36">
        <v>67707</v>
      </c>
      <c r="O37" s="44">
        <f t="shared" si="6"/>
        <v>-7.9991729067895492E-2</v>
      </c>
      <c r="P37" s="40"/>
    </row>
    <row r="38" spans="1:16" s="14" customFormat="1" ht="19.5" customHeight="1" thickBot="1">
      <c r="A38" s="170"/>
      <c r="B38" s="156" t="s">
        <v>60</v>
      </c>
      <c r="C38" s="157"/>
      <c r="D38" s="104">
        <v>477</v>
      </c>
      <c r="E38" s="107">
        <f>'[1]2월'!D38</f>
        <v>968</v>
      </c>
      <c r="F38" s="104">
        <v>1311</v>
      </c>
      <c r="G38" s="34">
        <f t="shared" si="4"/>
        <v>-0.50723140495867769</v>
      </c>
      <c r="H38" s="108">
        <f t="shared" si="5"/>
        <v>-0.6361556064073226</v>
      </c>
      <c r="J38" s="170"/>
      <c r="K38" s="156" t="s">
        <v>61</v>
      </c>
      <c r="L38" s="158"/>
      <c r="M38" s="109">
        <f>'[1]1월'!D38+'[1]2월'!D38+'3월'!D38</f>
        <v>2845</v>
      </c>
      <c r="N38" s="110">
        <v>2796</v>
      </c>
      <c r="O38" s="44">
        <f t="shared" si="6"/>
        <v>1.7525035765379112E-2</v>
      </c>
      <c r="P38" s="40"/>
    </row>
    <row r="39" spans="1:16" s="14" customFormat="1" ht="19.5" customHeight="1" thickBot="1">
      <c r="A39" s="159" t="s">
        <v>62</v>
      </c>
      <c r="B39" s="160"/>
      <c r="C39" s="160"/>
      <c r="D39" s="84">
        <f>SUM(D34:D38)</f>
        <v>36576</v>
      </c>
      <c r="E39" s="84">
        <f>'[1]2월'!D39</f>
        <v>27541</v>
      </c>
      <c r="F39" s="84">
        <f>SUM(F34:F38)</f>
        <v>34988</v>
      </c>
      <c r="G39" s="111">
        <f t="shared" si="4"/>
        <v>0.32805635234740932</v>
      </c>
      <c r="H39" s="86">
        <f t="shared" si="5"/>
        <v>4.5386989825082887E-2</v>
      </c>
      <c r="I39" s="112"/>
      <c r="J39" s="161" t="s">
        <v>62</v>
      </c>
      <c r="K39" s="162"/>
      <c r="L39" s="162"/>
      <c r="M39" s="113">
        <f>SUM(M34:M38)</f>
        <v>97769</v>
      </c>
      <c r="N39" s="114">
        <v>100466</v>
      </c>
      <c r="O39" s="85">
        <f t="shared" si="6"/>
        <v>-2.6844902753170228E-2</v>
      </c>
      <c r="P39" s="112"/>
    </row>
    <row r="40" spans="1:16" s="28" customFormat="1" ht="19.5" customHeight="1" thickBot="1">
      <c r="A40" s="115"/>
      <c r="B40" s="115"/>
      <c r="C40" s="115"/>
      <c r="D40" s="116"/>
      <c r="E40" s="116"/>
      <c r="F40" s="116"/>
      <c r="G40" s="117"/>
      <c r="H40" s="94"/>
      <c r="J40" s="118"/>
      <c r="K40" s="119"/>
      <c r="L40" s="119"/>
      <c r="M40" s="120"/>
      <c r="N40" s="121"/>
      <c r="O40" s="122"/>
    </row>
    <row r="41" spans="1:16" s="14" customFormat="1" ht="19.5" customHeight="1" thickBot="1">
      <c r="A41" s="149" t="s">
        <v>63</v>
      </c>
      <c r="B41" s="150"/>
      <c r="C41" s="151"/>
      <c r="D41" s="123">
        <f>D29+D39</f>
        <v>42996</v>
      </c>
      <c r="E41" s="123">
        <f>'[1]2월'!D41</f>
        <v>32718</v>
      </c>
      <c r="F41" s="123">
        <f>SUM(F29,F39)</f>
        <v>41260</v>
      </c>
      <c r="G41" s="124">
        <f>(D41-E41)/E41</f>
        <v>0.31413900605171463</v>
      </c>
      <c r="H41" s="125">
        <f>(D41-F41)/F41</f>
        <v>4.2074648570043623E-2</v>
      </c>
      <c r="J41" s="149" t="s">
        <v>64</v>
      </c>
      <c r="K41" s="150"/>
      <c r="L41" s="151"/>
      <c r="M41" s="123">
        <f>SUM(M29,M39)</f>
        <v>114419</v>
      </c>
      <c r="N41" s="148">
        <v>120386</v>
      </c>
      <c r="O41" s="126">
        <f>(M41-N41)/N41</f>
        <v>-4.9565564102138124E-2</v>
      </c>
    </row>
    <row r="42" spans="1:16" s="28" customFormat="1" ht="19.5" customHeight="1">
      <c r="A42" s="127"/>
      <c r="B42" s="127"/>
      <c r="C42" s="127"/>
      <c r="D42" s="128"/>
      <c r="E42" s="128"/>
      <c r="F42" s="128"/>
      <c r="G42" s="129"/>
      <c r="H42" s="130"/>
      <c r="J42" s="96"/>
      <c r="K42" s="96"/>
      <c r="L42" s="96"/>
      <c r="M42" s="40"/>
      <c r="N42" s="131"/>
      <c r="O42" s="94"/>
    </row>
    <row r="43" spans="1:16" s="28" customFormat="1" ht="19.5" customHeight="1" thickBot="1">
      <c r="A43" s="91" t="s">
        <v>65</v>
      </c>
      <c r="B43" s="132"/>
      <c r="C43" s="132"/>
      <c r="D43" s="89"/>
      <c r="E43" s="89"/>
      <c r="F43" s="89"/>
      <c r="G43" s="133"/>
      <c r="H43" s="134"/>
      <c r="J43" s="91" t="s">
        <v>65</v>
      </c>
      <c r="K43" s="132"/>
      <c r="L43" s="135"/>
      <c r="M43" s="136"/>
      <c r="N43" s="137"/>
      <c r="O43" s="138"/>
    </row>
    <row r="44" spans="1:16" s="14" customFormat="1" ht="19.5" customHeight="1" thickBot="1">
      <c r="A44" s="152" t="s">
        <v>66</v>
      </c>
      <c r="B44" s="153"/>
      <c r="C44" s="154"/>
      <c r="D44" s="139">
        <v>54288</v>
      </c>
      <c r="E44" s="139">
        <f>'[1]2월'!D44</f>
        <v>41022</v>
      </c>
      <c r="F44" s="139">
        <v>46522</v>
      </c>
      <c r="G44" s="140">
        <f>(D44-E44)/E44</f>
        <v>0.32338745063624397</v>
      </c>
      <c r="H44" s="141">
        <f>(D44-F44)/F44</f>
        <v>0.16693177421435021</v>
      </c>
      <c r="J44" s="152" t="s">
        <v>66</v>
      </c>
      <c r="K44" s="153"/>
      <c r="L44" s="154"/>
      <c r="M44" s="142">
        <f>'[1]1월'!D44+'[1]2월'!D44+'3월'!D44</f>
        <v>137108</v>
      </c>
      <c r="N44" s="143">
        <v>115985</v>
      </c>
      <c r="O44" s="140">
        <f>(M44-N44)/N44</f>
        <v>0.18211837737638487</v>
      </c>
    </row>
    <row r="45" spans="1:16" s="14" customFormat="1" ht="21.75" customHeight="1">
      <c r="A45" s="155"/>
      <c r="B45" s="155"/>
      <c r="C45" s="155"/>
      <c r="D45" s="155"/>
      <c r="J45" s="144"/>
      <c r="K45" s="145"/>
      <c r="L45" s="145"/>
      <c r="M45" s="145"/>
      <c r="N45" s="145"/>
      <c r="O45" s="145"/>
    </row>
    <row r="46" spans="1:16" s="72" customFormat="1" ht="18" customHeight="1">
      <c r="A46" s="144"/>
      <c r="J46" s="146"/>
      <c r="K46" s="145"/>
      <c r="L46" s="145"/>
      <c r="M46" s="145"/>
      <c r="N46" s="145"/>
      <c r="O46" s="145"/>
    </row>
    <row r="47" spans="1:16" s="72" customFormat="1" ht="18" customHeight="1">
      <c r="A47" s="146"/>
      <c r="G47" s="74"/>
      <c r="J47" s="145"/>
      <c r="K47" s="145"/>
      <c r="L47" s="145"/>
      <c r="M47" s="145"/>
      <c r="N47" s="145"/>
      <c r="O47" s="145"/>
    </row>
    <row r="48" spans="1:16" s="72" customFormat="1" ht="18" customHeight="1">
      <c r="J48" s="147"/>
      <c r="K48" s="145"/>
      <c r="L48" s="147"/>
      <c r="M48" s="147"/>
      <c r="N48" s="147"/>
      <c r="O48" s="147"/>
    </row>
    <row r="49" spans="10:15" s="14" customFormat="1" ht="18" customHeight="1">
      <c r="J49" s="147"/>
      <c r="K49" s="145"/>
      <c r="L49" s="147"/>
      <c r="M49" s="147"/>
      <c r="N49" s="147"/>
      <c r="O49" s="147"/>
    </row>
    <row r="50" spans="10:15" s="14" customFormat="1" ht="15.75" customHeight="1">
      <c r="J50" s="147"/>
      <c r="K50" s="145"/>
      <c r="L50" s="147"/>
      <c r="M50" s="147"/>
      <c r="N50" s="147"/>
      <c r="O50" s="147"/>
    </row>
    <row r="51" spans="10:15" s="14" customFormat="1" ht="15.75" customHeight="1">
      <c r="J51" s="147"/>
      <c r="K51" s="147"/>
      <c r="L51" s="147"/>
      <c r="M51" s="147"/>
      <c r="N51" s="147"/>
      <c r="O51" s="147"/>
    </row>
    <row r="52" spans="10:15" s="14" customFormat="1" ht="15.75" customHeight="1">
      <c r="J52" s="147"/>
      <c r="K52" s="147"/>
      <c r="L52" s="147"/>
      <c r="M52" s="147"/>
      <c r="N52" s="147"/>
      <c r="O52" s="147"/>
    </row>
    <row r="53" spans="10:15" s="14" customFormat="1" ht="15.75" customHeight="1">
      <c r="J53" s="147"/>
      <c r="K53" s="147"/>
      <c r="L53" s="147"/>
      <c r="M53" s="147"/>
      <c r="N53" s="147"/>
      <c r="O53" s="147"/>
    </row>
    <row r="54" spans="10:15" s="14" customFormat="1" ht="15.75" customHeight="1">
      <c r="J54" s="147"/>
      <c r="K54" s="147"/>
      <c r="L54" s="147"/>
      <c r="M54" s="147"/>
      <c r="N54" s="147"/>
      <c r="O54" s="147"/>
    </row>
    <row r="55" spans="10:15" s="14" customFormat="1" ht="15.75" customHeight="1">
      <c r="J55" s="147"/>
      <c r="K55" s="147"/>
      <c r="L55" s="147"/>
      <c r="M55" s="147"/>
      <c r="N55" s="147"/>
      <c r="O55" s="147"/>
    </row>
    <row r="56" spans="10:15" s="14" customFormat="1" ht="15.75" customHeight="1">
      <c r="J56" s="147"/>
      <c r="K56" s="147"/>
      <c r="L56" s="147"/>
      <c r="M56" s="147"/>
      <c r="N56" s="147"/>
      <c r="O56" s="147"/>
    </row>
    <row r="57" spans="10:15" s="14" customFormat="1" ht="15.75" customHeight="1">
      <c r="J57" s="147"/>
      <c r="K57" s="147"/>
      <c r="L57" s="147"/>
      <c r="M57" s="147"/>
      <c r="N57" s="147"/>
      <c r="O57" s="147"/>
    </row>
    <row r="58" spans="10:15" s="14" customFormat="1" ht="15.75" customHeight="1">
      <c r="J58" s="147"/>
      <c r="K58" s="147"/>
      <c r="L58" s="147"/>
      <c r="M58" s="147"/>
      <c r="N58" s="147"/>
      <c r="O58" s="147"/>
    </row>
    <row r="59" spans="10:15" s="14" customFormat="1" ht="15.75" customHeight="1">
      <c r="J59" s="147"/>
      <c r="K59" s="147"/>
      <c r="L59" s="147"/>
      <c r="M59" s="147"/>
      <c r="N59" s="147"/>
      <c r="O59" s="147"/>
    </row>
    <row r="60" spans="10:15" s="14" customFormat="1" ht="15.75" customHeight="1">
      <c r="J60" s="147"/>
      <c r="K60" s="147"/>
      <c r="L60" s="147"/>
      <c r="M60" s="147"/>
      <c r="N60" s="147"/>
      <c r="O60" s="147"/>
    </row>
    <row r="61" spans="10:15" s="14" customFormat="1" ht="15.75" customHeight="1">
      <c r="J61" s="147"/>
      <c r="K61" s="147"/>
      <c r="L61" s="147"/>
      <c r="M61" s="147"/>
      <c r="N61" s="147"/>
      <c r="O61" s="147"/>
    </row>
    <row r="62" spans="10:15" s="14" customFormat="1" ht="15.75" customHeight="1">
      <c r="J62" s="147"/>
      <c r="K62" s="147"/>
      <c r="L62" s="147"/>
      <c r="M62" s="147"/>
      <c r="N62" s="147"/>
      <c r="O62" s="147"/>
    </row>
    <row r="63" spans="10:15" s="14" customFormat="1" ht="15.75" customHeight="1">
      <c r="J63" s="147"/>
      <c r="K63" s="147"/>
      <c r="L63" s="147"/>
      <c r="M63" s="147"/>
      <c r="N63" s="147"/>
      <c r="O63" s="147"/>
    </row>
    <row r="64" spans="10:15" s="14" customFormat="1" ht="15.75" customHeight="1">
      <c r="J64" s="147"/>
      <c r="K64" s="147"/>
      <c r="L64" s="147"/>
      <c r="M64" s="147"/>
      <c r="N64" s="147"/>
      <c r="O64" s="147"/>
    </row>
    <row r="65" spans="10:15" s="14" customFormat="1" ht="15.75" customHeight="1">
      <c r="J65" s="147"/>
      <c r="K65" s="147"/>
      <c r="L65" s="147"/>
      <c r="M65" s="147"/>
      <c r="N65" s="147"/>
      <c r="O65" s="147"/>
    </row>
    <row r="66" spans="10:15" s="14" customFormat="1" ht="15.75" customHeight="1">
      <c r="J66" s="147"/>
      <c r="K66" s="147"/>
      <c r="L66" s="147"/>
      <c r="M66" s="147"/>
      <c r="N66" s="147"/>
      <c r="O66" s="147"/>
    </row>
    <row r="67" spans="10:15" s="14" customFormat="1" ht="15.75" customHeight="1">
      <c r="J67" s="147"/>
      <c r="K67" s="147"/>
      <c r="L67" s="147"/>
      <c r="M67" s="147"/>
      <c r="N67" s="147"/>
      <c r="O67" s="147"/>
    </row>
    <row r="68" spans="10:15" s="14" customFormat="1" ht="15.75" customHeight="1">
      <c r="J68" s="147"/>
      <c r="K68" s="147"/>
      <c r="L68" s="147"/>
      <c r="M68" s="147"/>
      <c r="N68" s="147"/>
      <c r="O68" s="147"/>
    </row>
    <row r="69" spans="10:15" s="14" customFormat="1" ht="15.75" customHeight="1">
      <c r="J69" s="147"/>
      <c r="K69" s="147"/>
      <c r="L69" s="147"/>
      <c r="M69" s="147"/>
      <c r="N69" s="147"/>
      <c r="O69" s="147"/>
    </row>
    <row r="70" spans="10:15" s="14" customFormat="1" ht="15.75" customHeight="1">
      <c r="J70" s="147"/>
      <c r="K70" s="147"/>
      <c r="L70" s="147"/>
      <c r="M70" s="147"/>
      <c r="N70" s="147"/>
      <c r="O70" s="147"/>
    </row>
    <row r="71" spans="10:15" s="14" customFormat="1" ht="15.75" customHeight="1">
      <c r="J71" s="147"/>
      <c r="K71" s="147"/>
      <c r="L71" s="147"/>
      <c r="M71" s="147"/>
      <c r="N71" s="147"/>
      <c r="O71" s="147"/>
    </row>
    <row r="72" spans="10:15" s="14" customFormat="1" ht="15.75" customHeight="1">
      <c r="J72" s="147"/>
      <c r="K72" s="147"/>
      <c r="L72" s="147"/>
      <c r="M72" s="147"/>
      <c r="N72" s="147"/>
      <c r="O72" s="147"/>
    </row>
    <row r="73" spans="10:15" s="14" customFormat="1" ht="15.75" customHeight="1">
      <c r="J73" s="147"/>
      <c r="K73" s="147"/>
      <c r="L73" s="147"/>
      <c r="M73" s="147"/>
      <c r="N73" s="147"/>
      <c r="O73" s="147"/>
    </row>
    <row r="74" spans="10:15" s="14" customFormat="1" ht="15.75" customHeight="1">
      <c r="J74" s="147"/>
      <c r="K74" s="147"/>
      <c r="L74" s="147"/>
      <c r="M74" s="147"/>
      <c r="N74" s="147"/>
      <c r="O74" s="147"/>
    </row>
    <row r="75" spans="10:15" s="14" customFormat="1" ht="15.75" customHeight="1">
      <c r="J75" s="147"/>
      <c r="K75" s="147"/>
      <c r="L75" s="147"/>
      <c r="M75" s="147"/>
      <c r="N75" s="147"/>
      <c r="O75" s="147"/>
    </row>
    <row r="76" spans="10:15" s="14" customFormat="1" ht="15.75" customHeight="1">
      <c r="J76" s="147"/>
      <c r="K76" s="147"/>
      <c r="L76" s="147"/>
      <c r="M76" s="147"/>
      <c r="N76" s="147"/>
      <c r="O76" s="147"/>
    </row>
    <row r="77" spans="10:15" s="14" customFormat="1" ht="15.75" customHeight="1">
      <c r="J77" s="147"/>
      <c r="K77" s="147"/>
      <c r="L77" s="147"/>
      <c r="M77" s="147"/>
      <c r="N77" s="147"/>
      <c r="O77" s="147"/>
    </row>
    <row r="78" spans="10:15" s="14" customFormat="1" ht="15.75" customHeight="1">
      <c r="J78" s="147"/>
      <c r="K78" s="147"/>
      <c r="L78" s="147"/>
      <c r="M78" s="147"/>
      <c r="N78" s="147"/>
      <c r="O78" s="147"/>
    </row>
    <row r="79" spans="10:15" s="14" customFormat="1" ht="15.75" customHeight="1">
      <c r="J79" s="147"/>
      <c r="K79" s="147"/>
      <c r="L79" s="147"/>
      <c r="M79" s="147"/>
      <c r="N79" s="147"/>
      <c r="O79" s="147"/>
    </row>
    <row r="80" spans="10:15" s="14" customFormat="1" ht="15.75" customHeight="1">
      <c r="J80" s="147"/>
      <c r="K80" s="147"/>
      <c r="L80" s="147"/>
      <c r="M80" s="147"/>
      <c r="N80" s="147"/>
      <c r="O80" s="147"/>
    </row>
    <row r="81" spans="10:15" s="14" customFormat="1" ht="15.75" customHeight="1">
      <c r="J81" s="147"/>
      <c r="K81" s="147"/>
      <c r="L81" s="147"/>
      <c r="M81" s="147"/>
      <c r="N81" s="147"/>
      <c r="O81" s="147"/>
    </row>
    <row r="82" spans="10:15" ht="15.75" customHeight="1">
      <c r="J82" s="147"/>
      <c r="K82" s="147"/>
      <c r="L82" s="147"/>
      <c r="M82" s="147"/>
      <c r="N82" s="147"/>
      <c r="O82" s="147"/>
    </row>
  </sheetData>
  <mergeCells count="57">
    <mergeCell ref="A2:H2"/>
    <mergeCell ref="J2:O2"/>
    <mergeCell ref="A3:H3"/>
    <mergeCell ref="J3:O3"/>
    <mergeCell ref="A4:C4"/>
    <mergeCell ref="J4:L4"/>
    <mergeCell ref="A5:A16"/>
    <mergeCell ref="J5:J16"/>
    <mergeCell ref="B17:B19"/>
    <mergeCell ref="K17:K19"/>
    <mergeCell ref="A20:C20"/>
    <mergeCell ref="J20:L20"/>
    <mergeCell ref="A21:A23"/>
    <mergeCell ref="B21:C21"/>
    <mergeCell ref="J21:J23"/>
    <mergeCell ref="K21:L21"/>
    <mergeCell ref="B22:C22"/>
    <mergeCell ref="K22:L22"/>
    <mergeCell ref="B23:C23"/>
    <mergeCell ref="K23:L23"/>
    <mergeCell ref="B24:C24"/>
    <mergeCell ref="K24:L24"/>
    <mergeCell ref="A25:C25"/>
    <mergeCell ref="J25:L25"/>
    <mergeCell ref="A26:A27"/>
    <mergeCell ref="B26:C26"/>
    <mergeCell ref="J26:J27"/>
    <mergeCell ref="K26:L26"/>
    <mergeCell ref="B27:C27"/>
    <mergeCell ref="K27:L27"/>
    <mergeCell ref="A28:C28"/>
    <mergeCell ref="J28:L28"/>
    <mergeCell ref="A29:C29"/>
    <mergeCell ref="J29:L29"/>
    <mergeCell ref="A30:D30"/>
    <mergeCell ref="F30:I30"/>
    <mergeCell ref="J30:N30"/>
    <mergeCell ref="J31:M31"/>
    <mergeCell ref="A34:A38"/>
    <mergeCell ref="B34:C34"/>
    <mergeCell ref="J34:J38"/>
    <mergeCell ref="K34:L34"/>
    <mergeCell ref="B35:C35"/>
    <mergeCell ref="K35:L35"/>
    <mergeCell ref="B38:C38"/>
    <mergeCell ref="K38:L38"/>
    <mergeCell ref="A39:C39"/>
    <mergeCell ref="J39:L39"/>
    <mergeCell ref="B36:C36"/>
    <mergeCell ref="K36:L36"/>
    <mergeCell ref="B37:C37"/>
    <mergeCell ref="K37:L37"/>
    <mergeCell ref="A41:C41"/>
    <mergeCell ref="J41:L41"/>
    <mergeCell ref="A44:C44"/>
    <mergeCell ref="J44:L44"/>
    <mergeCell ref="A45:D45"/>
  </mergeCells>
  <phoneticPr fontId="3" type="noConversion"/>
  <pageMargins left="1.1100000000000001" right="0.75" top="0.42" bottom="0.33" header="0.21" footer="0.28000000000000003"/>
  <pageSetup paperSize="9" scale="5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3월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Seungyoon Ryu</dc:creator>
  <cp:lastModifiedBy>Yang, Raina (SEL-WSW)</cp:lastModifiedBy>
  <dcterms:created xsi:type="dcterms:W3CDTF">2019-04-01T02:23:55Z</dcterms:created>
  <dcterms:modified xsi:type="dcterms:W3CDTF">2019-04-01T03:15:32Z</dcterms:modified>
</cp:coreProperties>
</file>