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6\GMK 월별 판매실적 Table\"/>
    </mc:Choice>
  </mc:AlternateContent>
  <bookViews>
    <workbookView xWindow="0" yWindow="0" windowWidth="23040" windowHeight="8976"/>
  </bookViews>
  <sheets>
    <sheet name="10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G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H33" i="1"/>
  <c r="G33" i="1"/>
  <c r="D27" i="1"/>
  <c r="H27" i="1" s="1"/>
  <c r="M26" i="1"/>
  <c r="O26" i="1" s="1"/>
  <c r="H26" i="1"/>
  <c r="G26" i="1"/>
  <c r="M25" i="1"/>
  <c r="H25" i="1"/>
  <c r="G25" i="1"/>
  <c r="D24" i="1"/>
  <c r="G24" i="1" s="1"/>
  <c r="M23" i="1"/>
  <c r="O23" i="1" s="1"/>
  <c r="H23" i="1"/>
  <c r="G23" i="1"/>
  <c r="M22" i="1"/>
  <c r="O22" i="1" s="1"/>
  <c r="H22" i="1"/>
  <c r="G22" i="1"/>
  <c r="M21" i="1"/>
  <c r="H21" i="1"/>
  <c r="G21" i="1"/>
  <c r="M19" i="1"/>
  <c r="D19" i="1"/>
  <c r="G19" i="1" s="1"/>
  <c r="M18" i="1"/>
  <c r="G18" i="1"/>
  <c r="D17" i="1"/>
  <c r="M16" i="1"/>
  <c r="M17" i="1" s="1"/>
  <c r="H16" i="1"/>
  <c r="G16" i="1"/>
  <c r="D15" i="1"/>
  <c r="H15" i="1" s="1"/>
  <c r="M14" i="1"/>
  <c r="O14" i="1" s="1"/>
  <c r="H14" i="1"/>
  <c r="G14" i="1"/>
  <c r="M13" i="1"/>
  <c r="H13" i="1"/>
  <c r="G13" i="1"/>
  <c r="D12" i="1"/>
  <c r="G12" i="1" s="1"/>
  <c r="M11" i="1"/>
  <c r="M12" i="1" s="1"/>
  <c r="O12" i="1" s="1"/>
  <c r="H11" i="1"/>
  <c r="G11" i="1"/>
  <c r="M10" i="1"/>
  <c r="O10" i="1" s="1"/>
  <c r="D10" i="1"/>
  <c r="G10" i="1" s="1"/>
  <c r="M9" i="1"/>
  <c r="O9" i="1" s="1"/>
  <c r="H9" i="1"/>
  <c r="G9" i="1"/>
  <c r="D8" i="1"/>
  <c r="H8" i="1" s="1"/>
  <c r="M7" i="1"/>
  <c r="M8" i="1" s="1"/>
  <c r="O8" i="1" s="1"/>
  <c r="H7" i="1"/>
  <c r="G7" i="1"/>
  <c r="D6" i="1"/>
  <c r="H6" i="1" s="1"/>
  <c r="M5" i="1"/>
  <c r="M6" i="1" s="1"/>
  <c r="O6" i="1" s="1"/>
  <c r="H5" i="1"/>
  <c r="G5" i="1"/>
  <c r="H24" i="1" l="1"/>
  <c r="H38" i="1"/>
  <c r="M15" i="1"/>
  <c r="O15" i="1" s="1"/>
  <c r="G6" i="1"/>
  <c r="H12" i="1"/>
  <c r="G15" i="1"/>
  <c r="M38" i="1"/>
  <c r="O38" i="1" s="1"/>
  <c r="D20" i="1"/>
  <c r="G20" i="1" s="1"/>
  <c r="M24" i="1"/>
  <c r="O24" i="1" s="1"/>
  <c r="M27" i="1"/>
  <c r="O27" i="1" s="1"/>
  <c r="M20" i="1"/>
  <c r="O20" i="1" s="1"/>
  <c r="O17" i="1"/>
  <c r="M28" i="1"/>
  <c r="G27" i="1"/>
  <c r="O13" i="1"/>
  <c r="H17" i="1"/>
  <c r="O7" i="1"/>
  <c r="H10" i="1"/>
  <c r="O16" i="1"/>
  <c r="O25" i="1"/>
  <c r="G8" i="1"/>
  <c r="O11" i="1"/>
  <c r="G17" i="1"/>
  <c r="O33" i="1"/>
  <c r="O5" i="1"/>
  <c r="O21" i="1"/>
  <c r="D28" i="1" l="1"/>
  <c r="G28" i="1" s="1"/>
  <c r="H20" i="1"/>
  <c r="H28" i="1"/>
  <c r="M40" i="1"/>
  <c r="O40" i="1" s="1"/>
  <c r="O28" i="1"/>
  <c r="D40" i="1" l="1"/>
  <c r="H40" i="1" s="1"/>
  <c r="G40" i="1" l="1"/>
</calcChain>
</file>

<file path=xl/sharedStrings.xml><?xml version="1.0" encoding="utf-8"?>
<sst xmlns="http://schemas.openxmlformats.org/spreadsheetml/2006/main" count="111" uniqueCount="71">
  <si>
    <t>한국지엠 2016년 10월 판매실적</t>
    <phoneticPr fontId="3" type="noConversion"/>
  </si>
  <si>
    <t>한국지엠 2016년 1-10월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</si>
  <si>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</si>
  <si>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</si>
  <si>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</si>
  <si>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10.</t>
    <phoneticPr fontId="7" type="noConversion"/>
  </si>
  <si>
    <t>'16. 9.</t>
    <phoneticPr fontId="7" type="noConversion"/>
  </si>
  <si>
    <t>'15. 10.</t>
    <phoneticPr fontId="3" type="noConversion"/>
  </si>
  <si>
    <t>전월대비증감</t>
    <phoneticPr fontId="3" type="noConversion"/>
  </si>
  <si>
    <t>전년동월대비</t>
    <phoneticPr fontId="3" type="noConversion"/>
  </si>
  <si>
    <t>'16. 1-10</t>
    <phoneticPr fontId="3" type="noConversion"/>
  </si>
  <si>
    <t>'15. 1-10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</si>
  <si>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</si>
  <si>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</si>
  <si>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</si>
  <si>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</si>
  <si>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</si>
  <si>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</si>
  <si>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</si>
  <si>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</si>
  <si>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</si>
  <si>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</si>
  <si>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</si>
  <si>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</si>
  <si>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</si>
  <si>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</si>
  <si>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</si>
  <si>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</si>
  <si>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</si>
  <si>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</si>
  <si>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</si>
  <si>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</si>
  <si>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</si>
  <si>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</si>
  <si>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주행거리
연장전기차</t>
    <phoneticPr fontId="3" type="noConversion"/>
  </si>
  <si>
    <t>볼트(Volt)</t>
    <phoneticPr fontId="3" type="noConversion"/>
  </si>
  <si>
    <t>-</t>
    <phoneticPr fontId="3" type="noConversion"/>
  </si>
  <si>
    <t>주행거리
연장차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</si>
  <si>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</si>
  <si>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</si>
  <si>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</si>
  <si>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</si>
  <si>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</si>
  <si>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</si>
  <si>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</si>
  <si>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</si>
  <si>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</si>
  <si>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</si>
  <si>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</si>
  <si>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</si>
  <si>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</si>
  <si>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</si>
  <si>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</si>
  <si>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</si>
  <si>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* 2016년 1~10월까지 내수판매 실적에 사내 매각차량 47대 포함</t>
    <phoneticPr fontId="3" type="noConversion"/>
  </si>
  <si>
    <t>* 2015년 1~10월까지 내수판매 실적에 사내 매각차량 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</si>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</sst>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6" fillId="0" borderId="20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41" fontId="6" fillId="0" borderId="19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2" fillId="0" borderId="20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25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20" xfId="1" applyFont="1" applyFill="1" applyBorder="1" applyAlignment="1">
      <alignment vertical="center"/>
    </xf>
    <xf numFmtId="41" fontId="6" fillId="0" borderId="25" xfId="1" quotePrefix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6" fillId="0" borderId="25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41" fontId="2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41" fontId="2" fillId="0" borderId="25" xfId="1" quotePrefix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41" fontId="6" fillId="0" borderId="20" xfId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41" fontId="6" fillId="0" borderId="25" xfId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6" fillId="5" borderId="20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1" fontId="6" fillId="5" borderId="19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2" fillId="0" borderId="19" xfId="1" quotePrefix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35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41" fontId="6" fillId="4" borderId="35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6" fillId="5" borderId="39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40" xfId="0" applyNumberFormat="1" applyFont="1" applyFill="1" applyBorder="1" applyAlignment="1">
      <alignment horizontal="right" vertical="center"/>
    </xf>
    <xf numFmtId="41" fontId="6" fillId="5" borderId="38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1" fontId="6" fillId="6" borderId="6" xfId="1" applyFont="1" applyFill="1" applyBorder="1" applyAlignment="1">
      <alignment vertical="center"/>
    </xf>
    <xf numFmtId="41" fontId="6" fillId="6" borderId="4" xfId="1" applyFont="1" applyFill="1" applyBorder="1" applyAlignment="1">
      <alignment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41" fontId="2" fillId="0" borderId="43" xfId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1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41" fontId="2" fillId="0" borderId="21" xfId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7" fontId="2" fillId="0" borderId="38" xfId="1" applyNumberFormat="1" applyFont="1" applyFill="1" applyBorder="1" applyAlignment="1">
      <alignment vertical="center"/>
    </xf>
    <xf numFmtId="41" fontId="2" fillId="0" borderId="47" xfId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41" fontId="2" fillId="0" borderId="50" xfId="1" quotePrefix="1" applyFont="1" applyFill="1" applyBorder="1" applyAlignment="1">
      <alignment horizontal="right"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7" borderId="6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2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>
        <row r="5">
          <cell r="D5">
            <v>8543</v>
          </cell>
        </row>
        <row r="7">
          <cell r="D7">
            <v>122</v>
          </cell>
        </row>
        <row r="9">
          <cell r="D9">
            <v>865</v>
          </cell>
        </row>
        <row r="11">
          <cell r="D11">
            <v>3340</v>
          </cell>
        </row>
        <row r="13">
          <cell r="D13">
            <v>0</v>
          </cell>
        </row>
        <row r="14">
          <cell r="D14">
            <v>861</v>
          </cell>
        </row>
        <row r="16">
          <cell r="D16">
            <v>2</v>
          </cell>
        </row>
        <row r="19">
          <cell r="D19">
            <v>408</v>
          </cell>
        </row>
        <row r="20">
          <cell r="D20">
            <v>1194</v>
          </cell>
        </row>
        <row r="21">
          <cell r="D21">
            <v>950</v>
          </cell>
        </row>
        <row r="23">
          <cell r="D23">
            <v>468</v>
          </cell>
        </row>
        <row r="24">
          <cell r="D24">
            <v>426</v>
          </cell>
        </row>
        <row r="31">
          <cell r="D31">
            <v>9837</v>
          </cell>
        </row>
        <row r="32">
          <cell r="D32">
            <v>849</v>
          </cell>
        </row>
        <row r="33">
          <cell r="D33">
            <v>1003</v>
          </cell>
        </row>
        <row r="34">
          <cell r="D34">
            <v>22739</v>
          </cell>
        </row>
        <row r="35">
          <cell r="D35">
            <v>300</v>
          </cell>
        </row>
      </sheetData>
      <sheetData sheetId="9"/>
      <sheetData sheetId="10">
        <row r="5">
          <cell r="D5">
            <v>5648</v>
          </cell>
        </row>
        <row r="7">
          <cell r="D7">
            <v>98</v>
          </cell>
        </row>
        <row r="9">
          <cell r="D9">
            <v>930</v>
          </cell>
        </row>
        <row r="11">
          <cell r="D11">
            <v>6310</v>
          </cell>
        </row>
        <row r="13">
          <cell r="D13">
            <v>7</v>
          </cell>
        </row>
        <row r="14">
          <cell r="D14">
            <v>1129</v>
          </cell>
        </row>
        <row r="16">
          <cell r="D16">
            <v>0</v>
          </cell>
        </row>
        <row r="19">
          <cell r="D19">
            <v>424</v>
          </cell>
        </row>
        <row r="20">
          <cell r="D20">
            <v>1544</v>
          </cell>
        </row>
        <row r="21">
          <cell r="D21">
            <v>1086</v>
          </cell>
        </row>
        <row r="23">
          <cell r="D23">
            <v>485</v>
          </cell>
        </row>
        <row r="24">
          <cell r="D24">
            <v>397</v>
          </cell>
        </row>
        <row r="31">
          <cell r="D31">
            <v>9472</v>
          </cell>
        </row>
        <row r="32">
          <cell r="D32">
            <v>934</v>
          </cell>
        </row>
        <row r="33">
          <cell r="D33">
            <v>841</v>
          </cell>
        </row>
        <row r="34">
          <cell r="D34">
            <v>25772</v>
          </cell>
        </row>
        <row r="35">
          <cell r="D35">
            <v>0</v>
          </cell>
        </row>
      </sheetData>
      <sheetData sheetId="11"/>
      <sheetData sheetId="12">
        <row r="5">
          <cell r="D5">
            <v>5729</v>
          </cell>
        </row>
        <row r="7">
          <cell r="D7">
            <v>69</v>
          </cell>
        </row>
        <row r="9">
          <cell r="D9">
            <v>611</v>
          </cell>
        </row>
        <row r="11">
          <cell r="D11">
            <v>4618</v>
          </cell>
        </row>
        <row r="13">
          <cell r="D13">
            <v>7</v>
          </cell>
        </row>
        <row r="14">
          <cell r="D14">
            <v>542</v>
          </cell>
        </row>
        <row r="16">
          <cell r="D16">
            <v>0</v>
          </cell>
        </row>
        <row r="19">
          <cell r="D19">
            <v>197</v>
          </cell>
        </row>
        <row r="20">
          <cell r="D20">
            <v>1000</v>
          </cell>
        </row>
        <row r="21">
          <cell r="D21">
            <v>675</v>
          </cell>
        </row>
        <row r="23">
          <cell r="D23">
            <v>457</v>
          </cell>
        </row>
        <row r="24">
          <cell r="D24">
            <v>455</v>
          </cell>
        </row>
        <row r="31">
          <cell r="D31">
            <v>9590</v>
          </cell>
        </row>
        <row r="32">
          <cell r="D32">
            <v>251</v>
          </cell>
        </row>
        <row r="33">
          <cell r="D33">
            <v>686</v>
          </cell>
        </row>
        <row r="34">
          <cell r="D34">
            <v>20898</v>
          </cell>
        </row>
        <row r="35">
          <cell r="D35">
            <v>192</v>
          </cell>
        </row>
      </sheetData>
      <sheetData sheetId="13"/>
      <sheetData sheetId="14">
        <row r="5">
          <cell r="D5">
            <v>5850</v>
          </cell>
        </row>
        <row r="7">
          <cell r="D7">
            <v>54</v>
          </cell>
        </row>
        <row r="9">
          <cell r="D9">
            <v>770</v>
          </cell>
        </row>
        <row r="11">
          <cell r="D11">
            <v>2777</v>
          </cell>
        </row>
        <row r="13">
          <cell r="D13">
            <v>0</v>
          </cell>
        </row>
        <row r="14">
          <cell r="D14">
            <v>527</v>
          </cell>
        </row>
        <row r="16">
          <cell r="D16">
            <v>6</v>
          </cell>
        </row>
        <row r="18">
          <cell r="D18">
            <v>2</v>
          </cell>
        </row>
        <row r="21">
          <cell r="D21">
            <v>262</v>
          </cell>
        </row>
        <row r="22">
          <cell r="D22">
            <v>1007</v>
          </cell>
        </row>
        <row r="23">
          <cell r="D23">
            <v>686</v>
          </cell>
        </row>
        <row r="25">
          <cell r="D25">
            <v>408</v>
          </cell>
        </row>
        <row r="26">
          <cell r="D26">
            <v>424</v>
          </cell>
        </row>
        <row r="33">
          <cell r="D33">
            <v>6545</v>
          </cell>
        </row>
        <row r="34">
          <cell r="D34">
            <v>153</v>
          </cell>
        </row>
        <row r="35">
          <cell r="D35">
            <v>202</v>
          </cell>
        </row>
        <row r="36">
          <cell r="D36">
            <v>15333</v>
          </cell>
        </row>
        <row r="37">
          <cell r="D37">
            <v>965</v>
          </cell>
        </row>
      </sheetData>
      <sheetData sheetId="15"/>
      <sheetData sheetId="16">
        <row r="5">
          <cell r="D5">
            <v>5656</v>
          </cell>
        </row>
        <row r="7">
          <cell r="D7">
            <v>138</v>
          </cell>
        </row>
        <row r="9">
          <cell r="D9">
            <v>762</v>
          </cell>
        </row>
        <row r="11">
          <cell r="D11">
            <v>3970</v>
          </cell>
        </row>
        <row r="13">
          <cell r="D13">
            <v>9</v>
          </cell>
        </row>
        <row r="14">
          <cell r="D14">
            <v>593</v>
          </cell>
        </row>
        <row r="16">
          <cell r="D16">
            <v>134</v>
          </cell>
        </row>
        <row r="18">
          <cell r="D18">
            <v>18</v>
          </cell>
        </row>
        <row r="21">
          <cell r="D21">
            <v>245</v>
          </cell>
        </row>
        <row r="22">
          <cell r="D22">
            <v>889</v>
          </cell>
        </row>
        <row r="23">
          <cell r="D23">
            <v>870</v>
          </cell>
        </row>
        <row r="25">
          <cell r="D25">
            <v>384</v>
          </cell>
        </row>
        <row r="26">
          <cell r="D26">
            <v>410</v>
          </cell>
        </row>
        <row r="33">
          <cell r="D33">
            <v>9139</v>
          </cell>
        </row>
        <row r="34">
          <cell r="D34">
            <v>549</v>
          </cell>
        </row>
        <row r="35">
          <cell r="D35">
            <v>951</v>
          </cell>
        </row>
        <row r="36">
          <cell r="D36">
            <v>18903</v>
          </cell>
        </row>
        <row r="37">
          <cell r="D37">
            <v>1493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/>
  <cols>
    <col min="1" max="1" width="3.19921875" style="1" customWidth="1"/>
    <col min="2" max="2" width="8.09765625" style="1" customWidth="1"/>
    <col min="3" max="3" width="15.39843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4.3984375" style="2" customWidth="1"/>
    <col min="13" max="13" width="11.8984375" style="2" customWidth="1"/>
    <col min="14" max="14" width="11.09765625" style="2" customWidth="1"/>
    <col min="15" max="15" width="12.3984375" style="2" customWidth="1"/>
    <col min="16" max="22" width="8" style="1" customWidth="1"/>
    <col min="23" max="16384" width="8.8984375" style="1"/>
  </cols>
  <sheetData>
    <row r="1" spans="1:19" ht="5.25" customHeight="1"/>
    <row r="2" spans="1:19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9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9" s="12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J4" s="5" t="s">
        <v>4</v>
      </c>
      <c r="K4" s="6"/>
      <c r="L4" s="7"/>
      <c r="M4" s="10" t="s">
        <v>10</v>
      </c>
      <c r="N4" s="10" t="s">
        <v>11</v>
      </c>
      <c r="O4" s="11" t="s">
        <v>12</v>
      </c>
    </row>
    <row r="5" spans="1:19" s="21" customFormat="1" ht="19.5" customHeight="1">
      <c r="A5" s="13" t="s">
        <v>13</v>
      </c>
      <c r="B5" s="14" t="s">
        <v>14</v>
      </c>
      <c r="C5" s="15" t="s">
        <v>15</v>
      </c>
      <c r="D5" s="16">
        <v>6412</v>
      </c>
      <c r="E5" s="17">
        <v>5656</v>
      </c>
      <c r="F5" s="18">
        <v>5435</v>
      </c>
      <c r="G5" s="19">
        <f t="shared" ref="G5:G28" si="0">(D5-E5)/E5</f>
        <v>0.13366336633663367</v>
      </c>
      <c r="H5" s="20">
        <f>(D5-F5)/F5</f>
        <v>0.17976080956761731</v>
      </c>
      <c r="J5" s="13" t="s">
        <v>13</v>
      </c>
      <c r="K5" s="14" t="s">
        <v>16</v>
      </c>
      <c r="L5" s="15" t="s">
        <v>15</v>
      </c>
      <c r="M5" s="22">
        <f>'[1]1월'!D5+'[1]2월'!D5+'[1]3월'!D5+'[1]4월'!D5+'[1]5월'!D5+'[1]6월'!D5+'[1]7월'!D5+'[1]8월'!D5+'[1]9월'!D5+'10월'!D5</f>
        <v>64423</v>
      </c>
      <c r="N5" s="17">
        <v>47626</v>
      </c>
      <c r="O5" s="23">
        <f>(M5-N5)/N5</f>
        <v>0.3526855079158443</v>
      </c>
    </row>
    <row r="6" spans="1:19" s="21" customFormat="1" ht="19.5" customHeight="1">
      <c r="A6" s="24"/>
      <c r="B6" s="25"/>
      <c r="C6" s="26" t="s">
        <v>17</v>
      </c>
      <c r="D6" s="27">
        <f>SUM(D5)</f>
        <v>6412</v>
      </c>
      <c r="E6" s="28">
        <v>5656</v>
      </c>
      <c r="F6" s="29">
        <v>5435</v>
      </c>
      <c r="G6" s="30">
        <f t="shared" si="0"/>
        <v>0.13366336633663367</v>
      </c>
      <c r="H6" s="31">
        <f t="shared" ref="H6:H14" si="1">(D6-F6)/F6</f>
        <v>0.17976080956761731</v>
      </c>
      <c r="J6" s="24"/>
      <c r="K6" s="25"/>
      <c r="L6" s="26" t="s">
        <v>17</v>
      </c>
      <c r="M6" s="32">
        <f>SUM(M5)</f>
        <v>64423</v>
      </c>
      <c r="N6" s="33">
        <v>47626</v>
      </c>
      <c r="O6" s="34">
        <f t="shared" ref="O6:O28" si="2">(M6-N6)/N6</f>
        <v>0.3526855079158443</v>
      </c>
      <c r="Q6" s="35"/>
      <c r="R6" s="35"/>
      <c r="S6" s="35"/>
    </row>
    <row r="7" spans="1:19" s="21" customFormat="1" ht="19.5" customHeight="1">
      <c r="A7" s="24"/>
      <c r="B7" s="36" t="s">
        <v>18</v>
      </c>
      <c r="C7" s="37" t="s">
        <v>19</v>
      </c>
      <c r="D7" s="38">
        <v>203</v>
      </c>
      <c r="E7" s="39">
        <v>138</v>
      </c>
      <c r="F7" s="40">
        <v>177</v>
      </c>
      <c r="G7" s="41">
        <f t="shared" si="0"/>
        <v>0.47101449275362317</v>
      </c>
      <c r="H7" s="42">
        <f t="shared" si="1"/>
        <v>0.14689265536723164</v>
      </c>
      <c r="J7" s="24"/>
      <c r="K7" s="36" t="s">
        <v>20</v>
      </c>
      <c r="L7" s="37" t="s">
        <v>19</v>
      </c>
      <c r="M7" s="43">
        <f>'[1]1월'!D7+'[1]2월'!D7+'[1]3월'!D7+'[1]4월'!D7+'[1]5월'!D7+'[1]6월'!D7+'[1]7월'!D7+'[1]8월'!D7+'[1]9월'!D7+'10월'!D7</f>
        <v>1140</v>
      </c>
      <c r="N7" s="44">
        <v>2225</v>
      </c>
      <c r="O7" s="23">
        <f t="shared" si="2"/>
        <v>-0.48764044943820223</v>
      </c>
      <c r="Q7" s="35"/>
      <c r="R7" s="45"/>
      <c r="S7" s="35"/>
    </row>
    <row r="8" spans="1:19" s="21" customFormat="1" ht="19.5" customHeight="1">
      <c r="A8" s="24"/>
      <c r="B8" s="25"/>
      <c r="C8" s="26" t="s">
        <v>17</v>
      </c>
      <c r="D8" s="46">
        <f>SUM(D7)</f>
        <v>203</v>
      </c>
      <c r="E8" s="28">
        <v>138</v>
      </c>
      <c r="F8" s="47">
        <v>177</v>
      </c>
      <c r="G8" s="30">
        <f t="shared" si="0"/>
        <v>0.47101449275362317</v>
      </c>
      <c r="H8" s="31">
        <f t="shared" si="1"/>
        <v>0.14689265536723164</v>
      </c>
      <c r="J8" s="24"/>
      <c r="K8" s="25"/>
      <c r="L8" s="26" t="s">
        <v>17</v>
      </c>
      <c r="M8" s="32">
        <f>SUM(M7)</f>
        <v>1140</v>
      </c>
      <c r="N8" s="48">
        <v>2225</v>
      </c>
      <c r="O8" s="49">
        <f t="shared" si="2"/>
        <v>-0.48764044943820223</v>
      </c>
      <c r="Q8" s="35"/>
      <c r="R8" s="50"/>
      <c r="S8" s="35"/>
    </row>
    <row r="9" spans="1:19" s="21" customFormat="1" ht="19.5" customHeight="1">
      <c r="A9" s="24"/>
      <c r="B9" s="51" t="s">
        <v>21</v>
      </c>
      <c r="C9" s="52" t="s">
        <v>22</v>
      </c>
      <c r="D9" s="38">
        <v>1118</v>
      </c>
      <c r="E9" s="39">
        <v>762</v>
      </c>
      <c r="F9" s="40">
        <v>1229</v>
      </c>
      <c r="G9" s="41">
        <f t="shared" si="0"/>
        <v>0.46719160104986879</v>
      </c>
      <c r="H9" s="42">
        <f t="shared" si="1"/>
        <v>-9.0317331163547593E-2</v>
      </c>
      <c r="J9" s="24"/>
      <c r="K9" s="51" t="s">
        <v>23</v>
      </c>
      <c r="L9" s="52" t="s">
        <v>22</v>
      </c>
      <c r="M9" s="53">
        <f>'[1]1월'!D9+'[1]2월'!D9+'[1]3월'!D9+'[1]4월'!D9+'[1]5월'!D9+'[1]6월'!D9+'[1]7월'!D9+'[1]8월'!D9+'[1]9월'!D9+'10월'!D9</f>
        <v>8732</v>
      </c>
      <c r="N9" s="44">
        <v>13883</v>
      </c>
      <c r="O9" s="54">
        <f t="shared" si="2"/>
        <v>-0.3710293164301664</v>
      </c>
      <c r="Q9" s="35"/>
      <c r="R9" s="50"/>
      <c r="S9" s="35"/>
    </row>
    <row r="10" spans="1:19" s="21" customFormat="1" ht="19.5" customHeight="1">
      <c r="A10" s="24"/>
      <c r="B10" s="55"/>
      <c r="C10" s="26" t="s">
        <v>17</v>
      </c>
      <c r="D10" s="46">
        <f>SUM(D9)</f>
        <v>1118</v>
      </c>
      <c r="E10" s="28">
        <v>762</v>
      </c>
      <c r="F10" s="47">
        <v>1229</v>
      </c>
      <c r="G10" s="30">
        <f t="shared" si="0"/>
        <v>0.46719160104986879</v>
      </c>
      <c r="H10" s="31">
        <f t="shared" si="1"/>
        <v>-9.0317331163547593E-2</v>
      </c>
      <c r="J10" s="24"/>
      <c r="K10" s="55"/>
      <c r="L10" s="26" t="s">
        <v>17</v>
      </c>
      <c r="M10" s="32">
        <f>SUM(M9)</f>
        <v>8732</v>
      </c>
      <c r="N10" s="48">
        <v>13883</v>
      </c>
      <c r="O10" s="49">
        <f t="shared" si="2"/>
        <v>-0.3710293164301664</v>
      </c>
      <c r="Q10" s="35"/>
      <c r="R10" s="50"/>
      <c r="S10" s="35"/>
    </row>
    <row r="11" spans="1:19" s="21" customFormat="1" ht="19.5" customHeight="1">
      <c r="A11" s="24"/>
      <c r="B11" s="56" t="s">
        <v>24</v>
      </c>
      <c r="C11" s="52" t="s">
        <v>25</v>
      </c>
      <c r="D11" s="38">
        <v>4428</v>
      </c>
      <c r="E11" s="39">
        <v>3970</v>
      </c>
      <c r="F11" s="40">
        <v>1355</v>
      </c>
      <c r="G11" s="57">
        <f t="shared" si="0"/>
        <v>0.11536523929471033</v>
      </c>
      <c r="H11" s="42">
        <f t="shared" si="1"/>
        <v>2.2678966789667898</v>
      </c>
      <c r="J11" s="24"/>
      <c r="K11" s="56" t="s">
        <v>26</v>
      </c>
      <c r="L11" s="58" t="s">
        <v>25</v>
      </c>
      <c r="M11" s="53">
        <f>'[1]1월'!D11+'[1]2월'!D11+'[1]3월'!D11+'[1]4월'!D11+'[1]5월'!D11+'[1]6월'!D11+'[1]7월'!D11+'[1]8월'!D11+'[1]9월'!D11+'10월'!D11</f>
        <v>28355</v>
      </c>
      <c r="N11" s="44">
        <v>14329</v>
      </c>
      <c r="O11" s="59">
        <f t="shared" si="2"/>
        <v>0.97885407216135112</v>
      </c>
      <c r="Q11" s="35"/>
      <c r="R11" s="50"/>
      <c r="S11" s="35"/>
    </row>
    <row r="12" spans="1:19" s="21" customFormat="1" ht="19.5" customHeight="1">
      <c r="A12" s="24"/>
      <c r="B12" s="25"/>
      <c r="C12" s="26" t="s">
        <v>17</v>
      </c>
      <c r="D12" s="46">
        <f>SUM(D11)</f>
        <v>4428</v>
      </c>
      <c r="E12" s="28">
        <v>3970</v>
      </c>
      <c r="F12" s="47">
        <v>1355</v>
      </c>
      <c r="G12" s="30">
        <f t="shared" si="0"/>
        <v>0.11536523929471033</v>
      </c>
      <c r="H12" s="31">
        <f t="shared" si="1"/>
        <v>2.2678966789667898</v>
      </c>
      <c r="J12" s="24"/>
      <c r="K12" s="25"/>
      <c r="L12" s="26" t="s">
        <v>27</v>
      </c>
      <c r="M12" s="32">
        <f>SUM(M11)</f>
        <v>28355</v>
      </c>
      <c r="N12" s="60">
        <v>14329</v>
      </c>
      <c r="O12" s="49">
        <f t="shared" si="2"/>
        <v>0.97885407216135112</v>
      </c>
      <c r="Q12" s="35"/>
      <c r="R12" s="50"/>
      <c r="S12" s="35"/>
    </row>
    <row r="13" spans="1:19" s="21" customFormat="1" ht="19.5" hidden="1" customHeight="1">
      <c r="A13" s="24"/>
      <c r="B13" s="61" t="s">
        <v>28</v>
      </c>
      <c r="C13" s="52" t="s">
        <v>29</v>
      </c>
      <c r="D13" s="62">
        <v>6</v>
      </c>
      <c r="E13" s="63">
        <v>9</v>
      </c>
      <c r="F13" s="40">
        <v>412</v>
      </c>
      <c r="G13" s="57">
        <f t="shared" si="0"/>
        <v>-0.33333333333333331</v>
      </c>
      <c r="H13" s="42">
        <f t="shared" si="1"/>
        <v>-0.9854368932038835</v>
      </c>
      <c r="J13" s="24"/>
      <c r="K13" s="56" t="s">
        <v>28</v>
      </c>
      <c r="L13" s="52" t="s">
        <v>29</v>
      </c>
      <c r="M13" s="53">
        <f>'[1]1월'!D13+'[1]2월'!D13+'[1]3월'!D13+'[1]4월'!D13+'[1]5월'!D13+'[1]6월'!D13+'[1]7월'!D13+'[1]8월'!D13+'[1]9월'!D13+'10월'!D13</f>
        <v>121</v>
      </c>
      <c r="N13" s="44">
        <v>3211</v>
      </c>
      <c r="O13" s="59">
        <f t="shared" si="2"/>
        <v>-0.96231703519152911</v>
      </c>
      <c r="Q13" s="35"/>
      <c r="R13" s="35"/>
      <c r="S13" s="35"/>
    </row>
    <row r="14" spans="1:19" s="21" customFormat="1" ht="19.5" customHeight="1">
      <c r="A14" s="24"/>
      <c r="B14" s="64"/>
      <c r="C14" s="52" t="s">
        <v>30</v>
      </c>
      <c r="D14" s="38">
        <v>585</v>
      </c>
      <c r="E14" s="39">
        <v>593</v>
      </c>
      <c r="F14" s="40">
        <v>1499</v>
      </c>
      <c r="G14" s="41">
        <f t="shared" si="0"/>
        <v>-1.3490725126475547E-2</v>
      </c>
      <c r="H14" s="42">
        <f t="shared" si="1"/>
        <v>-0.60973982655103398</v>
      </c>
      <c r="J14" s="24"/>
      <c r="K14" s="65"/>
      <c r="L14" s="52" t="s">
        <v>30</v>
      </c>
      <c r="M14" s="53">
        <f>'[1]1월'!D14+'[1]2월'!D14+'[1]3월'!D14+'[1]4월'!D14+'[1]5월'!D14+'[1]6월'!D14+'[1]7월'!D14+'[1]8월'!D14+'[1]9월'!D14+'10월'!D14</f>
        <v>10375</v>
      </c>
      <c r="N14" s="44">
        <v>3375</v>
      </c>
      <c r="O14" s="59">
        <f t="shared" si="2"/>
        <v>2.074074074074074</v>
      </c>
      <c r="Q14" s="35"/>
      <c r="R14" s="35"/>
      <c r="S14" s="35"/>
    </row>
    <row r="15" spans="1:19" s="21" customFormat="1" ht="19.5" customHeight="1">
      <c r="A15" s="24"/>
      <c r="B15" s="25"/>
      <c r="C15" s="26" t="s">
        <v>31</v>
      </c>
      <c r="D15" s="46">
        <f>SUM(D13:D14)</f>
        <v>591</v>
      </c>
      <c r="E15" s="28">
        <v>602</v>
      </c>
      <c r="F15" s="47">
        <v>1911</v>
      </c>
      <c r="G15" s="30">
        <f t="shared" si="0"/>
        <v>-1.8272425249169437E-2</v>
      </c>
      <c r="H15" s="31">
        <f>(D15-F15)/F15</f>
        <v>-0.69073783359497642</v>
      </c>
      <c r="J15" s="24"/>
      <c r="K15" s="65"/>
      <c r="L15" s="26" t="s">
        <v>27</v>
      </c>
      <c r="M15" s="32">
        <f>SUM(M13:M14)</f>
        <v>10496</v>
      </c>
      <c r="N15" s="60">
        <v>6586</v>
      </c>
      <c r="O15" s="49">
        <f t="shared" si="2"/>
        <v>0.59368357121166115</v>
      </c>
    </row>
    <row r="16" spans="1:19" s="21" customFormat="1" ht="19.5" customHeight="1">
      <c r="A16" s="24"/>
      <c r="B16" s="66" t="s">
        <v>32</v>
      </c>
      <c r="C16" s="52" t="s">
        <v>33</v>
      </c>
      <c r="D16" s="38">
        <v>308</v>
      </c>
      <c r="E16" s="63">
        <v>134</v>
      </c>
      <c r="F16" s="40">
        <v>6</v>
      </c>
      <c r="G16" s="41">
        <f t="shared" si="0"/>
        <v>1.2985074626865671</v>
      </c>
      <c r="H16" s="42">
        <f>(D16-F16)/F16</f>
        <v>50.333333333333336</v>
      </c>
      <c r="J16" s="24"/>
      <c r="K16" s="36" t="s">
        <v>32</v>
      </c>
      <c r="L16" s="58" t="s">
        <v>33</v>
      </c>
      <c r="M16" s="53">
        <f>'[1]1월'!D16+'[1]2월'!D16+'[1]3월'!D16+'[1]4월'!D16+'[1]5월'!D16+'[1]6월'!D16+'[1]7월'!D16+'[1]8월'!D16+'[1]9월'!D16+'10월'!D16</f>
        <v>455</v>
      </c>
      <c r="N16" s="44">
        <v>41</v>
      </c>
      <c r="O16" s="59">
        <f t="shared" si="2"/>
        <v>10.097560975609756</v>
      </c>
    </row>
    <row r="17" spans="1:18" s="21" customFormat="1" ht="19.5" customHeight="1">
      <c r="A17" s="24"/>
      <c r="B17" s="65"/>
      <c r="C17" s="26" t="s">
        <v>27</v>
      </c>
      <c r="D17" s="46">
        <f>D16</f>
        <v>308</v>
      </c>
      <c r="E17" s="28">
        <v>134</v>
      </c>
      <c r="F17" s="47">
        <v>6</v>
      </c>
      <c r="G17" s="30">
        <f t="shared" si="0"/>
        <v>1.2985074626865671</v>
      </c>
      <c r="H17" s="31">
        <f>(D17-F17)/F17</f>
        <v>50.333333333333336</v>
      </c>
      <c r="J17" s="24"/>
      <c r="K17" s="25"/>
      <c r="L17" s="26" t="s">
        <v>27</v>
      </c>
      <c r="M17" s="32">
        <f>SUM(M16)</f>
        <v>455</v>
      </c>
      <c r="N17" s="60">
        <v>41</v>
      </c>
      <c r="O17" s="67">
        <f t="shared" si="2"/>
        <v>10.097560975609756</v>
      </c>
    </row>
    <row r="18" spans="1:18" s="21" customFormat="1" ht="19.5" customHeight="1">
      <c r="A18" s="68"/>
      <c r="B18" s="69" t="s">
        <v>34</v>
      </c>
      <c r="C18" s="52" t="s">
        <v>35</v>
      </c>
      <c r="D18" s="43">
        <v>7</v>
      </c>
      <c r="E18" s="70">
        <v>18</v>
      </c>
      <c r="F18" s="71" t="s">
        <v>36</v>
      </c>
      <c r="G18" s="41">
        <f t="shared" si="0"/>
        <v>-0.61111111111111116</v>
      </c>
      <c r="H18" s="42" t="s">
        <v>36</v>
      </c>
      <c r="J18" s="72"/>
      <c r="K18" s="73" t="s">
        <v>37</v>
      </c>
      <c r="L18" s="52" t="s">
        <v>35</v>
      </c>
      <c r="M18" s="53">
        <f>'[1]8월'!D18+'[1]9월'!D18+'10월'!D18</f>
        <v>27</v>
      </c>
      <c r="N18" s="74" t="s">
        <v>36</v>
      </c>
      <c r="O18" s="59" t="s">
        <v>36</v>
      </c>
    </row>
    <row r="19" spans="1:18" s="21" customFormat="1" ht="19.5" customHeight="1">
      <c r="A19" s="68"/>
      <c r="B19" s="75"/>
      <c r="C19" s="26" t="s">
        <v>27</v>
      </c>
      <c r="D19" s="27">
        <f>SUM(D18)</f>
        <v>7</v>
      </c>
      <c r="E19" s="28">
        <v>18</v>
      </c>
      <c r="F19" s="76" t="s">
        <v>36</v>
      </c>
      <c r="G19" s="30">
        <f t="shared" si="0"/>
        <v>-0.61111111111111116</v>
      </c>
      <c r="H19" s="31" t="s">
        <v>36</v>
      </c>
      <c r="J19" s="72"/>
      <c r="K19" s="77"/>
      <c r="L19" s="26" t="s">
        <v>27</v>
      </c>
      <c r="M19" s="32">
        <f>SUM(M18)</f>
        <v>27</v>
      </c>
      <c r="N19" s="78" t="s">
        <v>36</v>
      </c>
      <c r="O19" s="67" t="s">
        <v>36</v>
      </c>
    </row>
    <row r="20" spans="1:18" s="21" customFormat="1" ht="19.5" customHeight="1">
      <c r="A20" s="79" t="s">
        <v>38</v>
      </c>
      <c r="B20" s="80"/>
      <c r="C20" s="81"/>
      <c r="D20" s="82">
        <f>SUM(D18,D17,D15,D12,D10,D8,D6)</f>
        <v>13067</v>
      </c>
      <c r="E20" s="83">
        <v>11280</v>
      </c>
      <c r="F20" s="84">
        <v>10113</v>
      </c>
      <c r="G20" s="85">
        <f t="shared" si="0"/>
        <v>0.15842198581560285</v>
      </c>
      <c r="H20" s="86">
        <f t="shared" ref="H20:H28" si="3">(D20-F20)/F20</f>
        <v>0.29209927815682785</v>
      </c>
      <c r="J20" s="79" t="s">
        <v>38</v>
      </c>
      <c r="K20" s="87"/>
      <c r="L20" s="88"/>
      <c r="M20" s="82">
        <f>SUM(M19, M17,M15,M12,M10,M8,M6)</f>
        <v>113628</v>
      </c>
      <c r="N20" s="89">
        <v>84690</v>
      </c>
      <c r="O20" s="90">
        <f t="shared" si="2"/>
        <v>0.3416932341480694</v>
      </c>
    </row>
    <row r="21" spans="1:18" s="21" customFormat="1" ht="19.5" customHeight="1">
      <c r="A21" s="91" t="s">
        <v>39</v>
      </c>
      <c r="B21" s="92" t="s">
        <v>40</v>
      </c>
      <c r="C21" s="93"/>
      <c r="D21" s="62">
        <v>260</v>
      </c>
      <c r="E21" s="63">
        <v>245</v>
      </c>
      <c r="F21" s="40">
        <v>1186</v>
      </c>
      <c r="G21" s="41">
        <f t="shared" si="0"/>
        <v>6.1224489795918366E-2</v>
      </c>
      <c r="H21" s="42">
        <f t="shared" si="3"/>
        <v>-0.7807757166947723</v>
      </c>
      <c r="J21" s="91" t="s">
        <v>41</v>
      </c>
      <c r="K21" s="92" t="s">
        <v>40</v>
      </c>
      <c r="L21" s="93"/>
      <c r="M21" s="53">
        <f>'[1]1월'!D19+'[1]2월'!D19+'[1]3월'!D19+'[1]4월'!D19+'[1]5월'!D19+'[1]6월'!D19+'[1]7월'!D19+'[1]8월'!D21+'[1]9월'!D21+'10월'!D21</f>
        <v>2237</v>
      </c>
      <c r="N21" s="44">
        <v>8438</v>
      </c>
      <c r="O21" s="94">
        <f t="shared" si="2"/>
        <v>-0.73488978430907803</v>
      </c>
    </row>
    <row r="22" spans="1:18" s="21" customFormat="1" ht="19.5" customHeight="1">
      <c r="A22" s="24"/>
      <c r="B22" s="92" t="s">
        <v>42</v>
      </c>
      <c r="C22" s="93"/>
      <c r="D22" s="38">
        <v>990</v>
      </c>
      <c r="E22" s="39">
        <v>889</v>
      </c>
      <c r="F22" s="40">
        <v>1231</v>
      </c>
      <c r="G22" s="41">
        <f t="shared" si="0"/>
        <v>0.11361079865016872</v>
      </c>
      <c r="H22" s="42">
        <f t="shared" si="3"/>
        <v>-0.1957757920389927</v>
      </c>
      <c r="J22" s="24"/>
      <c r="K22" s="92" t="s">
        <v>42</v>
      </c>
      <c r="L22" s="93"/>
      <c r="M22" s="53">
        <f>'[1]1월'!D20+'[1]2월'!D20+'[1]3월'!D20+'[1]4월'!D20+'[1]5월'!D20+'[1]6월'!D20+'[1]7월'!D20+'[1]8월'!D22+'[1]9월'!D22+'10월'!D22</f>
        <v>10712</v>
      </c>
      <c r="N22" s="95">
        <v>15757</v>
      </c>
      <c r="O22" s="94">
        <f t="shared" si="2"/>
        <v>-0.32017516024623977</v>
      </c>
    </row>
    <row r="23" spans="1:18" s="21" customFormat="1" ht="19.5" customHeight="1">
      <c r="A23" s="24"/>
      <c r="B23" s="92" t="s">
        <v>43</v>
      </c>
      <c r="C23" s="93"/>
      <c r="D23" s="38">
        <v>1297</v>
      </c>
      <c r="E23" s="39">
        <v>870</v>
      </c>
      <c r="F23" s="40">
        <v>1158</v>
      </c>
      <c r="G23" s="41">
        <f t="shared" si="0"/>
        <v>0.49080459770114943</v>
      </c>
      <c r="H23" s="42">
        <f t="shared" si="3"/>
        <v>0.12003454231433507</v>
      </c>
      <c r="J23" s="24"/>
      <c r="K23" s="92" t="s">
        <v>43</v>
      </c>
      <c r="L23" s="93"/>
      <c r="M23" s="53">
        <f>'[1]1월'!D21+'[1]2월'!D21+'[1]3월'!D21+'[1]4월'!D21+'[1]5월'!D21+'[1]6월'!D21+'[1]7월'!D21+'[1]8월'!D23+'[1]9월'!D23+'10월'!D23</f>
        <v>8882</v>
      </c>
      <c r="N23" s="39">
        <v>9797</v>
      </c>
      <c r="O23" s="94">
        <f t="shared" si="2"/>
        <v>-9.3395937531897524E-2</v>
      </c>
    </row>
    <row r="24" spans="1:18" s="96" customFormat="1" ht="19.5" customHeight="1">
      <c r="A24" s="79" t="s">
        <v>44</v>
      </c>
      <c r="B24" s="80"/>
      <c r="C24" s="81"/>
      <c r="D24" s="82">
        <f>SUM(D21:D23)</f>
        <v>2547</v>
      </c>
      <c r="E24" s="83">
        <v>2004</v>
      </c>
      <c r="F24" s="84">
        <v>3575</v>
      </c>
      <c r="G24" s="85">
        <f t="shared" si="0"/>
        <v>0.27095808383233533</v>
      </c>
      <c r="H24" s="86">
        <f t="shared" si="3"/>
        <v>-0.28755244755244758</v>
      </c>
      <c r="J24" s="79" t="s">
        <v>44</v>
      </c>
      <c r="K24" s="87"/>
      <c r="L24" s="88"/>
      <c r="M24" s="82">
        <f>SUM(M21:M23)</f>
        <v>21831</v>
      </c>
      <c r="N24" s="89">
        <v>33992</v>
      </c>
      <c r="O24" s="90">
        <f t="shared" si="2"/>
        <v>-0.35776064956460346</v>
      </c>
      <c r="Q24" s="97"/>
    </row>
    <row r="25" spans="1:18" s="21" customFormat="1" ht="19.5" customHeight="1">
      <c r="A25" s="98" t="s">
        <v>45</v>
      </c>
      <c r="B25" s="99" t="s">
        <v>46</v>
      </c>
      <c r="C25" s="100"/>
      <c r="D25" s="101">
        <v>694</v>
      </c>
      <c r="E25" s="102">
        <v>384</v>
      </c>
      <c r="F25" s="40">
        <v>509</v>
      </c>
      <c r="G25" s="41">
        <f t="shared" si="0"/>
        <v>0.80729166666666663</v>
      </c>
      <c r="H25" s="42">
        <f t="shared" si="3"/>
        <v>0.36345776031434185</v>
      </c>
      <c r="J25" s="98" t="s">
        <v>45</v>
      </c>
      <c r="K25" s="92" t="s">
        <v>47</v>
      </c>
      <c r="L25" s="93"/>
      <c r="M25" s="53">
        <f>'[1]1월'!D23+'[1]2월'!D23+'[1]3월'!D23+'[1]4월'!D23+'[1]5월'!D23+'[1]6월'!D23+'[1]7월'!D23+'[1]8월'!D25+'[1]9월'!D25+'10월'!D25</f>
        <v>4854</v>
      </c>
      <c r="N25" s="95">
        <v>5202</v>
      </c>
      <c r="O25" s="42">
        <f t="shared" si="2"/>
        <v>-6.6897347174163777E-2</v>
      </c>
      <c r="R25" s="21" t="s">
        <v>48</v>
      </c>
    </row>
    <row r="26" spans="1:18" s="21" customFormat="1" ht="19.5" customHeight="1">
      <c r="A26" s="24"/>
      <c r="B26" s="92" t="s">
        <v>49</v>
      </c>
      <c r="C26" s="93"/>
      <c r="D26" s="38">
        <v>428</v>
      </c>
      <c r="E26" s="39">
        <v>410</v>
      </c>
      <c r="F26" s="40">
        <v>478</v>
      </c>
      <c r="G26" s="41">
        <f t="shared" si="0"/>
        <v>4.3902439024390241E-2</v>
      </c>
      <c r="H26" s="42">
        <f t="shared" si="3"/>
        <v>-0.10460251046025104</v>
      </c>
      <c r="J26" s="24"/>
      <c r="K26" s="103" t="s">
        <v>50</v>
      </c>
      <c r="L26" s="104"/>
      <c r="M26" s="53">
        <f>'[1]1월'!D24+'[1]2월'!D24+'[1]3월'!D24+'[1]4월'!D24+'[1]5월'!D24+'[1]6월'!D24+'[1]7월'!D24+'[1]8월'!D26+'[1]9월'!D26+'10월'!D26</f>
        <v>4366</v>
      </c>
      <c r="N26" s="39">
        <v>4781</v>
      </c>
      <c r="O26" s="42">
        <f t="shared" si="2"/>
        <v>-8.680192428362267E-2</v>
      </c>
    </row>
    <row r="27" spans="1:18" s="21" customFormat="1" ht="19.5" customHeight="1" thickBot="1">
      <c r="A27" s="105" t="s">
        <v>51</v>
      </c>
      <c r="B27" s="106"/>
      <c r="C27" s="107"/>
      <c r="D27" s="108">
        <f>SUM(D25:D26)</f>
        <v>1122</v>
      </c>
      <c r="E27" s="109">
        <v>794</v>
      </c>
      <c r="F27" s="110">
        <v>987</v>
      </c>
      <c r="G27" s="111">
        <f t="shared" si="0"/>
        <v>0.41309823677581864</v>
      </c>
      <c r="H27" s="112">
        <f t="shared" si="3"/>
        <v>0.13677811550151975</v>
      </c>
      <c r="J27" s="79" t="s">
        <v>52</v>
      </c>
      <c r="K27" s="87"/>
      <c r="L27" s="88"/>
      <c r="M27" s="108">
        <f>SUM(M25:M26)</f>
        <v>9220</v>
      </c>
      <c r="N27" s="113">
        <v>9983</v>
      </c>
      <c r="O27" s="114">
        <f t="shared" si="2"/>
        <v>-7.6429930882500247E-2</v>
      </c>
    </row>
    <row r="28" spans="1:18" s="96" customFormat="1" ht="19.5" customHeight="1" thickBot="1">
      <c r="A28" s="115" t="s">
        <v>53</v>
      </c>
      <c r="B28" s="116"/>
      <c r="C28" s="117"/>
      <c r="D28" s="118">
        <f>SUM(D27,D24,D20)</f>
        <v>16736</v>
      </c>
      <c r="E28" s="119">
        <v>14078</v>
      </c>
      <c r="F28" s="119">
        <v>14675</v>
      </c>
      <c r="G28" s="120">
        <f t="shared" si="0"/>
        <v>0.18880522801534308</v>
      </c>
      <c r="H28" s="121">
        <f t="shared" si="3"/>
        <v>0.14044293015332199</v>
      </c>
      <c r="J28" s="115" t="s">
        <v>53</v>
      </c>
      <c r="K28" s="116"/>
      <c r="L28" s="117"/>
      <c r="M28" s="118">
        <f>SUM(M27,M24,M20,1,46)</f>
        <v>144726</v>
      </c>
      <c r="N28" s="118">
        <v>128671</v>
      </c>
      <c r="O28" s="122">
        <f t="shared" si="2"/>
        <v>0.12477559045938867</v>
      </c>
    </row>
    <row r="29" spans="1:18" s="128" customFormat="1" ht="20.100000000000001" customHeight="1">
      <c r="A29" s="123"/>
      <c r="B29" s="124"/>
      <c r="C29" s="124"/>
      <c r="D29" s="125"/>
      <c r="E29" s="126"/>
      <c r="F29" s="123"/>
      <c r="G29" s="124"/>
      <c r="H29" s="124"/>
      <c r="I29" s="125"/>
      <c r="J29" s="123" t="s">
        <v>54</v>
      </c>
      <c r="K29" s="123"/>
      <c r="L29" s="123"/>
      <c r="M29" s="123"/>
      <c r="N29" s="123"/>
      <c r="O29" s="127"/>
    </row>
    <row r="30" spans="1:18" s="128" customFormat="1" ht="11.25" customHeight="1">
      <c r="A30" s="129"/>
      <c r="B30" s="129"/>
      <c r="C30" s="129"/>
      <c r="D30" s="129"/>
      <c r="E30" s="126"/>
      <c r="F30" s="126"/>
      <c r="G30" s="127"/>
      <c r="H30" s="130"/>
      <c r="J30" s="129" t="s">
        <v>55</v>
      </c>
      <c r="K30" s="129"/>
      <c r="L30" s="129"/>
      <c r="M30" s="129"/>
      <c r="N30" s="126"/>
      <c r="O30" s="127"/>
    </row>
    <row r="31" spans="1:18" s="128" customFormat="1" ht="15.75" customHeight="1">
      <c r="A31" s="129"/>
      <c r="B31" s="129"/>
      <c r="C31" s="129"/>
      <c r="D31" s="129"/>
      <c r="E31" s="126"/>
      <c r="F31" s="126"/>
      <c r="G31" s="127"/>
      <c r="H31" s="130"/>
      <c r="J31" s="129"/>
      <c r="K31" s="129"/>
      <c r="L31" s="129"/>
      <c r="M31" s="129"/>
      <c r="N31" s="126"/>
      <c r="O31" s="127"/>
    </row>
    <row r="32" spans="1:18" s="21" customFormat="1" ht="21" customHeight="1" thickBot="1">
      <c r="A32" s="131" t="s">
        <v>56</v>
      </c>
      <c r="B32" s="132"/>
      <c r="C32" s="132"/>
      <c r="D32" s="50"/>
      <c r="E32" s="50"/>
      <c r="F32" s="50"/>
      <c r="G32" s="130"/>
      <c r="H32" s="130"/>
      <c r="J32" s="131" t="s">
        <v>56</v>
      </c>
      <c r="K32" s="132"/>
      <c r="L32" s="132"/>
      <c r="M32" s="50"/>
      <c r="N32" s="50"/>
      <c r="O32" s="130"/>
    </row>
    <row r="33" spans="1:21" s="21" customFormat="1" ht="19.5" customHeight="1">
      <c r="A33" s="13" t="s">
        <v>57</v>
      </c>
      <c r="B33" s="133" t="s">
        <v>58</v>
      </c>
      <c r="C33" s="134"/>
      <c r="D33" s="135">
        <v>12306</v>
      </c>
      <c r="E33" s="136">
        <v>9139</v>
      </c>
      <c r="F33" s="137">
        <v>14677</v>
      </c>
      <c r="G33" s="138">
        <f t="shared" ref="G33:G38" si="4">(D33-E33)/E33</f>
        <v>0.34653682022103077</v>
      </c>
      <c r="H33" s="139">
        <f t="shared" ref="H33:H38" si="5">(D33-F33)/F33</f>
        <v>-0.16154527491994278</v>
      </c>
      <c r="J33" s="13" t="s">
        <v>57</v>
      </c>
      <c r="K33" s="133" t="s">
        <v>59</v>
      </c>
      <c r="L33" s="140"/>
      <c r="M33" s="141">
        <f>'[1]1월'!D31+'[1]2월'!D31+'[1]3월'!D31+'[1]4월'!D31+'[1]5월'!D31+'[1]6월'!D31+'[1]7월'!D31+'[1]8월'!D33+'[1]9월'!D33+'10월'!D33</f>
        <v>101345</v>
      </c>
      <c r="N33" s="142">
        <v>123957</v>
      </c>
      <c r="O33" s="139">
        <f t="shared" ref="O33:O38" si="6">(M33-N33)/N33</f>
        <v>-0.18241809659801383</v>
      </c>
      <c r="P33" s="50"/>
      <c r="Q33" s="143"/>
      <c r="R33" s="144"/>
      <c r="S33" s="144"/>
      <c r="U33" s="145"/>
    </row>
    <row r="34" spans="1:21" s="21" customFormat="1" ht="19.5" customHeight="1">
      <c r="A34" s="24"/>
      <c r="B34" s="146" t="s">
        <v>60</v>
      </c>
      <c r="C34" s="92"/>
      <c r="D34" s="147">
        <v>1359</v>
      </c>
      <c r="E34" s="148">
        <v>549</v>
      </c>
      <c r="F34" s="149">
        <v>1431</v>
      </c>
      <c r="G34" s="150">
        <f t="shared" si="4"/>
        <v>1.4754098360655739</v>
      </c>
      <c r="H34" s="42">
        <f t="shared" si="5"/>
        <v>-5.0314465408805034E-2</v>
      </c>
      <c r="J34" s="24"/>
      <c r="K34" s="146" t="s">
        <v>61</v>
      </c>
      <c r="L34" s="151"/>
      <c r="M34" s="53">
        <f>'[1]1월'!D32+'[1]2월'!D32+'[1]3월'!D32+'[1]4월'!D32+'[1]5월'!D32+'[1]6월'!D32+'[1]7월'!D32+'[1]8월'!D34+'[1]9월'!D34+'10월'!D34</f>
        <v>7575</v>
      </c>
      <c r="N34" s="70">
        <v>16012</v>
      </c>
      <c r="O34" s="42">
        <f t="shared" si="6"/>
        <v>-0.52691731201598802</v>
      </c>
      <c r="P34" s="50"/>
      <c r="Q34" s="143"/>
      <c r="R34" s="144"/>
      <c r="S34" s="144"/>
      <c r="U34" s="145"/>
    </row>
    <row r="35" spans="1:21" s="21" customFormat="1" ht="19.5" customHeight="1">
      <c r="A35" s="24"/>
      <c r="B35" s="146" t="s">
        <v>62</v>
      </c>
      <c r="C35" s="92"/>
      <c r="D35" s="147">
        <v>594</v>
      </c>
      <c r="E35" s="148">
        <v>951</v>
      </c>
      <c r="F35" s="149">
        <v>1696</v>
      </c>
      <c r="G35" s="150">
        <f t="shared" si="4"/>
        <v>-0.37539432176656151</v>
      </c>
      <c r="H35" s="42">
        <f t="shared" si="5"/>
        <v>-0.64976415094339623</v>
      </c>
      <c r="J35" s="24"/>
      <c r="K35" s="146" t="s">
        <v>63</v>
      </c>
      <c r="L35" s="151"/>
      <c r="M35" s="43">
        <f>'[1]1월'!D33+'[1]2월'!D33+'[1]3월'!D33+'[1]4월'!D33+'[1]5월'!D33+'[1]6월'!D33+'[1]7월'!D33+'[1]8월'!D35+'[1]9월'!D35+'10월'!D35</f>
        <v>9993</v>
      </c>
      <c r="N35" s="70">
        <v>24818</v>
      </c>
      <c r="O35" s="42">
        <f t="shared" si="6"/>
        <v>-0.59734869852526395</v>
      </c>
      <c r="P35" s="50"/>
      <c r="Q35" s="143"/>
      <c r="R35" s="144"/>
      <c r="S35" s="144"/>
      <c r="U35" s="145"/>
    </row>
    <row r="36" spans="1:21" s="21" customFormat="1" ht="19.5" customHeight="1">
      <c r="A36" s="24"/>
      <c r="B36" s="146" t="s">
        <v>64</v>
      </c>
      <c r="C36" s="92"/>
      <c r="D36" s="147">
        <v>23349</v>
      </c>
      <c r="E36" s="148">
        <v>18903</v>
      </c>
      <c r="F36" s="149">
        <v>21847</v>
      </c>
      <c r="G36" s="150">
        <f t="shared" si="4"/>
        <v>0.23520076178384383</v>
      </c>
      <c r="H36" s="42">
        <f t="shared" si="5"/>
        <v>6.8750858241406143E-2</v>
      </c>
      <c r="J36" s="24"/>
      <c r="K36" s="146" t="s">
        <v>65</v>
      </c>
      <c r="L36" s="151"/>
      <c r="M36" s="43">
        <f>'[1]1월'!D34+'[1]2월'!D34+'[1]3월'!D34+'[1]4월'!D34+'[1]5월'!D34+'[1]6월'!D34+'[1]7월'!D34+'[1]8월'!D36+'[1]9월'!D36+'10월'!D36</f>
        <v>218852</v>
      </c>
      <c r="N36" s="74">
        <v>211180</v>
      </c>
      <c r="O36" s="42">
        <f t="shared" si="6"/>
        <v>3.6329197840704611E-2</v>
      </c>
      <c r="P36" s="50"/>
      <c r="Q36" s="143"/>
      <c r="R36" s="144"/>
      <c r="S36" s="144"/>
      <c r="U36" s="145"/>
    </row>
    <row r="37" spans="1:21" s="21" customFormat="1" ht="19.5" customHeight="1" thickBot="1">
      <c r="A37" s="152"/>
      <c r="B37" s="153" t="s">
        <v>66</v>
      </c>
      <c r="C37" s="154"/>
      <c r="D37" s="147">
        <v>925</v>
      </c>
      <c r="E37" s="155">
        <v>1493</v>
      </c>
      <c r="F37" s="156">
        <v>345</v>
      </c>
      <c r="G37" s="150">
        <f t="shared" si="4"/>
        <v>-0.38044206296048227</v>
      </c>
      <c r="H37" s="157">
        <f t="shared" si="5"/>
        <v>1.681159420289855</v>
      </c>
      <c r="J37" s="152"/>
      <c r="K37" s="153" t="s">
        <v>67</v>
      </c>
      <c r="L37" s="158"/>
      <c r="M37" s="159">
        <f>'[1]1월'!D35+'[1]2월'!D35+'[1]3월'!D35+'[1]4월'!D35+'[1]5월'!D35+'[1]6월'!D35+'[1]7월'!D35+'[1]8월'!D37+'[1]9월'!D37+'10월'!D37</f>
        <v>7351</v>
      </c>
      <c r="N37" s="74">
        <v>4844</v>
      </c>
      <c r="O37" s="42">
        <f t="shared" si="6"/>
        <v>0.51754748142031382</v>
      </c>
      <c r="P37" s="50"/>
      <c r="Q37" s="143"/>
      <c r="R37" s="144"/>
      <c r="S37" s="144"/>
      <c r="U37" s="145"/>
    </row>
    <row r="38" spans="1:21" s="21" customFormat="1" ht="19.5" customHeight="1" thickBot="1">
      <c r="A38" s="115" t="s">
        <v>68</v>
      </c>
      <c r="B38" s="116"/>
      <c r="C38" s="116"/>
      <c r="D38" s="118">
        <f>SUM(D33:D37)</f>
        <v>38533</v>
      </c>
      <c r="E38" s="118">
        <v>31035</v>
      </c>
      <c r="F38" s="118">
        <v>39996</v>
      </c>
      <c r="G38" s="160">
        <f t="shared" si="4"/>
        <v>0.24159819558562912</v>
      </c>
      <c r="H38" s="121">
        <f t="shared" si="5"/>
        <v>-3.6578657865786582E-2</v>
      </c>
      <c r="I38" s="161"/>
      <c r="J38" s="162" t="s">
        <v>68</v>
      </c>
      <c r="K38" s="163"/>
      <c r="L38" s="163"/>
      <c r="M38" s="164">
        <f>SUM(M33:M37)</f>
        <v>345116</v>
      </c>
      <c r="N38" s="164">
        <v>380811</v>
      </c>
      <c r="O38" s="120">
        <f t="shared" si="6"/>
        <v>-9.3734162090905987E-2</v>
      </c>
      <c r="P38" s="161"/>
      <c r="Q38" s="165"/>
      <c r="R38" s="166"/>
      <c r="S38" s="166"/>
      <c r="U38" s="145"/>
    </row>
    <row r="39" spans="1:21" s="35" customFormat="1" ht="19.5" customHeight="1" thickBot="1">
      <c r="A39" s="167"/>
      <c r="B39" s="167"/>
      <c r="C39" s="167"/>
      <c r="D39" s="168"/>
      <c r="E39" s="168"/>
      <c r="F39" s="168"/>
      <c r="G39" s="169"/>
      <c r="H39" s="130"/>
      <c r="J39" s="170"/>
      <c r="K39" s="171"/>
      <c r="L39" s="171"/>
      <c r="M39" s="172"/>
      <c r="N39" s="173"/>
      <c r="O39" s="174"/>
      <c r="Q39" s="21"/>
      <c r="R39" s="21"/>
      <c r="S39" s="21"/>
      <c r="T39" s="21"/>
    </row>
    <row r="40" spans="1:21" s="21" customFormat="1" ht="19.5" customHeight="1" thickBot="1">
      <c r="A40" s="175" t="s">
        <v>69</v>
      </c>
      <c r="B40" s="176"/>
      <c r="C40" s="177"/>
      <c r="D40" s="178">
        <f>SUM(D28,D38)</f>
        <v>55269</v>
      </c>
      <c r="E40" s="178">
        <v>45113</v>
      </c>
      <c r="F40" s="178">
        <v>54671</v>
      </c>
      <c r="G40" s="179">
        <f>(D40-E40)/E40</f>
        <v>0.22512357856937024</v>
      </c>
      <c r="H40" s="180">
        <f>(D40-F40)/F40</f>
        <v>1.093815734118637E-2</v>
      </c>
      <c r="J40" s="175" t="s">
        <v>70</v>
      </c>
      <c r="K40" s="176"/>
      <c r="L40" s="177"/>
      <c r="M40" s="178">
        <f>SUM(M28,M38)</f>
        <v>489842</v>
      </c>
      <c r="N40" s="178">
        <v>509482</v>
      </c>
      <c r="O40" s="181">
        <f>(M40-N40)/N40</f>
        <v>-3.8548957568667781E-2</v>
      </c>
      <c r="R40" s="161"/>
    </row>
    <row r="41" spans="1:21" s="21" customFormat="1" ht="21.75" customHeight="1">
      <c r="A41" s="124"/>
      <c r="B41" s="124"/>
      <c r="C41" s="124"/>
      <c r="D41" s="124"/>
      <c r="J41" s="182"/>
      <c r="K41" s="183"/>
      <c r="L41" s="183"/>
      <c r="M41" s="183"/>
      <c r="N41" s="183"/>
      <c r="O41" s="183"/>
    </row>
    <row r="42" spans="1:21" s="96" customFormat="1" ht="18" customHeight="1">
      <c r="A42" s="182"/>
      <c r="J42" s="184"/>
      <c r="K42" s="183"/>
      <c r="L42" s="183"/>
      <c r="M42" s="183"/>
      <c r="N42" s="183"/>
      <c r="O42" s="183"/>
    </row>
    <row r="43" spans="1:21" s="96" customFormat="1" ht="18" customHeight="1">
      <c r="A43" s="184"/>
      <c r="G43" s="97"/>
      <c r="J43" s="183"/>
      <c r="K43" s="183"/>
      <c r="L43" s="183"/>
      <c r="M43" s="183"/>
      <c r="N43" s="183"/>
      <c r="O43" s="183"/>
    </row>
    <row r="44" spans="1:21" s="96" customFormat="1" ht="18" customHeight="1">
      <c r="J44" s="185"/>
      <c r="K44" s="183"/>
      <c r="L44" s="185"/>
      <c r="M44" s="185"/>
      <c r="N44" s="185"/>
      <c r="O44" s="185"/>
    </row>
    <row r="45" spans="1:21" s="21" customFormat="1" ht="18" customHeight="1">
      <c r="J45" s="185"/>
      <c r="K45" s="183"/>
      <c r="L45" s="185"/>
      <c r="M45" s="185"/>
      <c r="N45" s="185"/>
      <c r="O45" s="185"/>
    </row>
    <row r="46" spans="1:21" s="21" customFormat="1" ht="15.75" customHeight="1">
      <c r="J46" s="185"/>
      <c r="K46" s="183"/>
      <c r="L46" s="185"/>
      <c r="M46" s="185"/>
      <c r="N46" s="185"/>
      <c r="O46" s="185"/>
    </row>
    <row r="47" spans="1:21" s="21" customFormat="1" ht="15.75" customHeight="1">
      <c r="J47" s="185"/>
      <c r="K47" s="185"/>
      <c r="L47" s="185"/>
      <c r="M47" s="185"/>
      <c r="N47" s="185"/>
      <c r="O47" s="185"/>
    </row>
    <row r="48" spans="1:21" s="21" customFormat="1" ht="15.75" customHeight="1">
      <c r="J48" s="185"/>
      <c r="K48" s="185"/>
      <c r="L48" s="185"/>
      <c r="M48" s="185"/>
      <c r="N48" s="185"/>
      <c r="O48" s="185"/>
    </row>
    <row r="49" spans="10:15" s="21" customFormat="1" ht="15.75" customHeight="1">
      <c r="J49" s="185"/>
      <c r="K49" s="185"/>
      <c r="L49" s="185"/>
      <c r="M49" s="185"/>
      <c r="N49" s="185"/>
      <c r="O49" s="185"/>
    </row>
    <row r="50" spans="10:15" s="21" customFormat="1" ht="15.75" customHeight="1">
      <c r="J50" s="185"/>
      <c r="K50" s="185"/>
      <c r="L50" s="185"/>
      <c r="M50" s="185"/>
      <c r="N50" s="185"/>
      <c r="O50" s="185"/>
    </row>
    <row r="51" spans="10:15" s="21" customFormat="1" ht="15.75" customHeight="1">
      <c r="J51" s="185"/>
      <c r="K51" s="185"/>
      <c r="L51" s="185"/>
      <c r="M51" s="185"/>
      <c r="N51" s="185"/>
      <c r="O51" s="185"/>
    </row>
    <row r="52" spans="10:15" s="21" customFormat="1" ht="15.75" customHeight="1">
      <c r="J52" s="185"/>
      <c r="K52" s="185"/>
      <c r="L52" s="185"/>
      <c r="M52" s="185"/>
      <c r="N52" s="185"/>
      <c r="O52" s="185"/>
    </row>
    <row r="53" spans="10:15" s="21" customFormat="1" ht="15.75" customHeight="1">
      <c r="J53" s="185"/>
      <c r="K53" s="185"/>
      <c r="L53" s="185"/>
      <c r="M53" s="185"/>
      <c r="N53" s="185"/>
      <c r="O53" s="185"/>
    </row>
    <row r="54" spans="10:15" s="21" customFormat="1" ht="15.75" customHeight="1">
      <c r="J54" s="185"/>
      <c r="K54" s="185"/>
      <c r="L54" s="185"/>
      <c r="M54" s="185"/>
      <c r="N54" s="185"/>
      <c r="O54" s="185"/>
    </row>
    <row r="55" spans="10:15" s="21" customFormat="1" ht="15.75" customHeight="1">
      <c r="J55" s="185"/>
      <c r="K55" s="185"/>
      <c r="L55" s="185"/>
      <c r="M55" s="185"/>
      <c r="N55" s="185"/>
      <c r="O55" s="185"/>
    </row>
    <row r="56" spans="10:15" s="21" customFormat="1" ht="15.75" customHeight="1">
      <c r="J56" s="185"/>
      <c r="K56" s="185"/>
      <c r="L56" s="185"/>
      <c r="M56" s="185"/>
      <c r="N56" s="185"/>
      <c r="O56" s="185"/>
    </row>
    <row r="57" spans="10:15" s="21" customFormat="1" ht="15.75" customHeight="1">
      <c r="J57" s="185"/>
      <c r="K57" s="185"/>
      <c r="L57" s="185"/>
      <c r="M57" s="185"/>
      <c r="N57" s="185"/>
      <c r="O57" s="185"/>
    </row>
    <row r="58" spans="10:15" s="21" customFormat="1" ht="15.75" customHeight="1">
      <c r="J58" s="185"/>
      <c r="K58" s="185"/>
      <c r="L58" s="185"/>
      <c r="M58" s="185"/>
      <c r="N58" s="185"/>
      <c r="O58" s="185"/>
    </row>
    <row r="59" spans="10:15" s="21" customFormat="1" ht="15.75" customHeight="1">
      <c r="J59" s="185"/>
      <c r="K59" s="185"/>
      <c r="L59" s="185"/>
      <c r="M59" s="185"/>
      <c r="N59" s="185"/>
      <c r="O59" s="185"/>
    </row>
    <row r="60" spans="10:15" s="21" customFormat="1" ht="15.75" customHeight="1">
      <c r="J60" s="185"/>
      <c r="K60" s="185"/>
      <c r="L60" s="185"/>
      <c r="M60" s="185"/>
      <c r="N60" s="185"/>
      <c r="O60" s="185"/>
    </row>
    <row r="61" spans="10:15" s="21" customFormat="1" ht="15.75" customHeight="1">
      <c r="J61" s="185"/>
      <c r="K61" s="185"/>
      <c r="L61" s="185"/>
      <c r="M61" s="185"/>
      <c r="N61" s="185"/>
      <c r="O61" s="185"/>
    </row>
    <row r="62" spans="10:15" s="21" customFormat="1" ht="15.75" customHeight="1">
      <c r="J62" s="185"/>
      <c r="K62" s="185"/>
      <c r="L62" s="185"/>
      <c r="M62" s="185"/>
      <c r="N62" s="185"/>
      <c r="O62" s="185"/>
    </row>
    <row r="63" spans="10:15" s="21" customFormat="1" ht="15.75" customHeight="1">
      <c r="J63" s="185"/>
      <c r="K63" s="185"/>
      <c r="L63" s="185"/>
      <c r="M63" s="185"/>
      <c r="N63" s="185"/>
      <c r="O63" s="185"/>
    </row>
    <row r="64" spans="10:15" s="21" customFormat="1" ht="15.75" customHeight="1">
      <c r="J64" s="185"/>
      <c r="K64" s="185"/>
      <c r="L64" s="185"/>
      <c r="M64" s="185"/>
      <c r="N64" s="185"/>
      <c r="O64" s="185"/>
    </row>
    <row r="65" spans="10:15" s="21" customFormat="1" ht="15.75" customHeight="1">
      <c r="J65" s="185"/>
      <c r="K65" s="185"/>
      <c r="L65" s="185"/>
      <c r="M65" s="185"/>
      <c r="N65" s="185"/>
      <c r="O65" s="185"/>
    </row>
    <row r="66" spans="10:15" s="21" customFormat="1" ht="15.75" customHeight="1">
      <c r="J66" s="185"/>
      <c r="K66" s="185"/>
      <c r="L66" s="185"/>
      <c r="M66" s="185"/>
      <c r="N66" s="185"/>
      <c r="O66" s="185"/>
    </row>
    <row r="67" spans="10:15" s="21" customFormat="1" ht="15.75" customHeight="1">
      <c r="J67" s="185"/>
      <c r="K67" s="185"/>
      <c r="L67" s="185"/>
      <c r="M67" s="185"/>
      <c r="N67" s="185"/>
      <c r="O67" s="185"/>
    </row>
    <row r="68" spans="10:15" s="21" customFormat="1" ht="15.75" customHeight="1">
      <c r="J68" s="185"/>
      <c r="K68" s="185"/>
      <c r="L68" s="185"/>
      <c r="M68" s="185"/>
      <c r="N68" s="185"/>
      <c r="O68" s="185"/>
    </row>
    <row r="69" spans="10:15" s="21" customFormat="1" ht="15.75" customHeight="1">
      <c r="J69" s="185"/>
      <c r="K69" s="185"/>
      <c r="L69" s="185"/>
      <c r="M69" s="185"/>
      <c r="N69" s="185"/>
      <c r="O69" s="185"/>
    </row>
    <row r="70" spans="10:15" s="21" customFormat="1" ht="15.75" customHeight="1">
      <c r="J70" s="185"/>
      <c r="K70" s="185"/>
      <c r="L70" s="185"/>
      <c r="M70" s="185"/>
      <c r="N70" s="185"/>
      <c r="O70" s="185"/>
    </row>
    <row r="71" spans="10:15" s="21" customFormat="1" ht="15.75" customHeight="1">
      <c r="J71" s="185"/>
      <c r="K71" s="185"/>
      <c r="L71" s="185"/>
      <c r="M71" s="185"/>
      <c r="N71" s="185"/>
      <c r="O71" s="185"/>
    </row>
    <row r="72" spans="10:15" s="21" customFormat="1" ht="15.75" customHeight="1">
      <c r="J72" s="185"/>
      <c r="K72" s="185"/>
      <c r="L72" s="185"/>
      <c r="M72" s="185"/>
      <c r="N72" s="185"/>
      <c r="O72" s="185"/>
    </row>
    <row r="73" spans="10:15" s="21" customFormat="1" ht="15.75" customHeight="1">
      <c r="J73" s="185"/>
      <c r="K73" s="185"/>
      <c r="L73" s="185"/>
      <c r="M73" s="185"/>
      <c r="N73" s="185"/>
      <c r="O73" s="185"/>
    </row>
    <row r="74" spans="10:15" s="21" customFormat="1" ht="15.75" customHeight="1">
      <c r="J74" s="185"/>
      <c r="K74" s="185"/>
      <c r="L74" s="185"/>
      <c r="M74" s="185"/>
      <c r="N74" s="185"/>
      <c r="O74" s="185"/>
    </row>
    <row r="75" spans="10:15" s="21" customFormat="1" ht="15.75" customHeight="1">
      <c r="J75" s="185"/>
      <c r="K75" s="185"/>
      <c r="L75" s="185"/>
      <c r="M75" s="185"/>
      <c r="N75" s="185"/>
      <c r="O75" s="185"/>
    </row>
    <row r="76" spans="10:15" s="21" customFormat="1" ht="15.75" customHeight="1">
      <c r="J76" s="185"/>
      <c r="K76" s="185"/>
      <c r="L76" s="185"/>
      <c r="M76" s="185"/>
      <c r="N76" s="185"/>
      <c r="O76" s="185"/>
    </row>
    <row r="77" spans="10:15" s="21" customFormat="1" ht="15.75" customHeight="1">
      <c r="J77" s="185"/>
      <c r="K77" s="185"/>
      <c r="L77" s="185"/>
      <c r="M77" s="185"/>
      <c r="N77" s="185"/>
      <c r="O77" s="185"/>
    </row>
    <row r="78" spans="10:15" ht="15.75" customHeight="1">
      <c r="J78" s="185"/>
      <c r="K78" s="185"/>
      <c r="L78" s="185"/>
      <c r="M78" s="185"/>
      <c r="N78" s="185"/>
      <c r="O78" s="185"/>
    </row>
  </sheetData>
  <mergeCells count="53">
    <mergeCell ref="A41:D41"/>
    <mergeCell ref="B37:C37"/>
    <mergeCell ref="K37:L37"/>
    <mergeCell ref="A38:C38"/>
    <mergeCell ref="J38:L38"/>
    <mergeCell ref="A40:C40"/>
    <mergeCell ref="J40:L4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A27:C27"/>
    <mergeCell ref="J27:L27"/>
    <mergeCell ref="A28:C28"/>
    <mergeCell ref="J28:L28"/>
    <mergeCell ref="A29:D29"/>
    <mergeCell ref="F29:I29"/>
    <mergeCell ref="J29:N29"/>
    <mergeCell ref="A24:C24"/>
    <mergeCell ref="J24:L24"/>
    <mergeCell ref="A25:A26"/>
    <mergeCell ref="B25:C25"/>
    <mergeCell ref="J25:J26"/>
    <mergeCell ref="K25:L25"/>
    <mergeCell ref="B26:C26"/>
    <mergeCell ref="K26:L26"/>
    <mergeCell ref="A21:A23"/>
    <mergeCell ref="B21:C21"/>
    <mergeCell ref="J21:J23"/>
    <mergeCell ref="K21:L21"/>
    <mergeCell ref="B22:C22"/>
    <mergeCell ref="K22:L22"/>
    <mergeCell ref="B23:C23"/>
    <mergeCell ref="K23:L23"/>
    <mergeCell ref="A5:A17"/>
    <mergeCell ref="J5:J17"/>
    <mergeCell ref="B13:B14"/>
    <mergeCell ref="B18:B19"/>
    <mergeCell ref="K18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2016-11-01T02:34:48Z</dcterms:created>
  <dcterms:modified xsi:type="dcterms:W3CDTF">2016-11-01T02:37:49Z</dcterms:modified>
</cp:coreProperties>
</file>