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ZJRYY\Desktop\5월 실적 최종본\"/>
    </mc:Choice>
  </mc:AlternateContent>
  <bookViews>
    <workbookView xWindow="0" yWindow="0" windowWidth="24000" windowHeight="9360"/>
  </bookViews>
  <sheets>
    <sheet name="5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H36" i="1" s="1"/>
  <c r="M35" i="1"/>
  <c r="O35" i="1" s="1"/>
  <c r="H35" i="1"/>
  <c r="G35" i="1"/>
  <c r="M34" i="1"/>
  <c r="O34" i="1" s="1"/>
  <c r="H34" i="1"/>
  <c r="G34" i="1"/>
  <c r="M33" i="1"/>
  <c r="O33" i="1" s="1"/>
  <c r="H33" i="1"/>
  <c r="G33" i="1"/>
  <c r="M32" i="1"/>
  <c r="O32" i="1" s="1"/>
  <c r="H32" i="1"/>
  <c r="G32" i="1"/>
  <c r="M31" i="1"/>
  <c r="H31" i="1"/>
  <c r="G31" i="1"/>
  <c r="D25" i="1"/>
  <c r="H25" i="1" s="1"/>
  <c r="M24" i="1"/>
  <c r="O24" i="1" s="1"/>
  <c r="H24" i="1"/>
  <c r="G24" i="1"/>
  <c r="M23" i="1"/>
  <c r="O23" i="1" s="1"/>
  <c r="H23" i="1"/>
  <c r="G23" i="1"/>
  <c r="D22" i="1"/>
  <c r="H22" i="1" s="1"/>
  <c r="M21" i="1"/>
  <c r="O21" i="1" s="1"/>
  <c r="H21" i="1"/>
  <c r="G21" i="1"/>
  <c r="M20" i="1"/>
  <c r="O20" i="1" s="1"/>
  <c r="H20" i="1"/>
  <c r="G20" i="1"/>
  <c r="M19" i="1"/>
  <c r="H19" i="1"/>
  <c r="G19" i="1"/>
  <c r="D17" i="1"/>
  <c r="M16" i="1"/>
  <c r="O16" i="1" s="1"/>
  <c r="H16" i="1"/>
  <c r="D15" i="1"/>
  <c r="H15" i="1" s="1"/>
  <c r="M14" i="1"/>
  <c r="G14" i="1"/>
  <c r="M13" i="1"/>
  <c r="O13" i="1" s="1"/>
  <c r="H13" i="1"/>
  <c r="D12" i="1"/>
  <c r="H12" i="1" s="1"/>
  <c r="M11" i="1"/>
  <c r="O11" i="1" s="1"/>
  <c r="H11" i="1"/>
  <c r="G11" i="1"/>
  <c r="D10" i="1"/>
  <c r="H10" i="1" s="1"/>
  <c r="M9" i="1"/>
  <c r="M10" i="1" s="1"/>
  <c r="O10" i="1" s="1"/>
  <c r="H9" i="1"/>
  <c r="G9" i="1"/>
  <c r="D8" i="1"/>
  <c r="H8" i="1" s="1"/>
  <c r="M7" i="1"/>
  <c r="M8" i="1" s="1"/>
  <c r="O8" i="1" s="1"/>
  <c r="H7" i="1"/>
  <c r="G7" i="1"/>
  <c r="D6" i="1"/>
  <c r="G6" i="1" s="1"/>
  <c r="M5" i="1"/>
  <c r="M6" i="1" s="1"/>
  <c r="O6" i="1" s="1"/>
  <c r="H5" i="1"/>
  <c r="G5" i="1"/>
  <c r="M22" i="1" l="1"/>
  <c r="O22" i="1" s="1"/>
  <c r="M12" i="1"/>
  <c r="O12" i="1" s="1"/>
  <c r="M36" i="1"/>
  <c r="O36" i="1" s="1"/>
  <c r="M25" i="1"/>
  <c r="O25" i="1" s="1"/>
  <c r="G15" i="1"/>
  <c r="M15" i="1"/>
  <c r="O15" i="1" s="1"/>
  <c r="D18" i="1"/>
  <c r="G18" i="1" s="1"/>
  <c r="H6" i="1"/>
  <c r="H17" i="1"/>
  <c r="G8" i="1"/>
  <c r="G36" i="1"/>
  <c r="H18" i="1"/>
  <c r="O5" i="1"/>
  <c r="G10" i="1"/>
  <c r="M17" i="1"/>
  <c r="G22" i="1"/>
  <c r="O7" i="1"/>
  <c r="G12" i="1"/>
  <c r="G25" i="1"/>
  <c r="O31" i="1"/>
  <c r="O9" i="1"/>
  <c r="O19" i="1"/>
  <c r="D26" i="1" l="1"/>
  <c r="D38" i="1" s="1"/>
  <c r="G26" i="1"/>
  <c r="M18" i="1"/>
  <c r="O17" i="1"/>
  <c r="H26" i="1" l="1"/>
  <c r="O18" i="1"/>
  <c r="M26" i="1"/>
  <c r="H38" i="1"/>
  <c r="G38" i="1"/>
  <c r="M38" i="1" l="1"/>
  <c r="O38" i="1" s="1"/>
  <c r="O26" i="1"/>
</calcChain>
</file>

<file path=xl/sharedStrings.xml><?xml version="1.0" encoding="utf-8"?>
<sst xmlns="http://schemas.openxmlformats.org/spreadsheetml/2006/main" count="102" uniqueCount="72">
  <si>
    <t>한국지엠 2016년 5월 판매실적</t>
    <phoneticPr fontId="3" type="noConversion"/>
  </si>
  <si>
    <t>한국지엠 2016년 1-5월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</si>
  <si>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</si>
  <si>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</si>
  <si>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</si>
  <si>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5.</t>
    <phoneticPr fontId="7" type="noConversion"/>
  </si>
  <si>
    <t>'16. 4.</t>
    <phoneticPr fontId="7" type="noConversion"/>
  </si>
  <si>
    <t>'15. 5.</t>
    <phoneticPr fontId="3" type="noConversion"/>
  </si>
  <si>
    <t>전월대비증감</t>
    <phoneticPr fontId="3" type="noConversion"/>
  </si>
  <si>
    <t>전년동월대비</t>
    <phoneticPr fontId="3" type="noConversion"/>
  </si>
  <si>
    <t>'16. 1-5</t>
    <phoneticPr fontId="3" type="noConversion"/>
  </si>
  <si>
    <t>'15. 1-5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</si>
  <si>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</si>
  <si>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</si>
  <si>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</si>
  <si>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</si>
  <si>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</si>
  <si>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</si>
  <si>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</si>
  <si>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</si>
  <si>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</si>
  <si>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</si>
  <si>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</si>
  <si>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</si>
  <si>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</si>
  <si>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</si>
  <si>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</si>
  <si>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</si>
  <si>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</si>
  <si>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</si>
  <si>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-</t>
    <phoneticPr fontId="3" type="noConversion"/>
  </si>
  <si>
    <t>임팔라</t>
    <phoneticPr fontId="3" type="noConversion"/>
  </si>
  <si>
    <t>임팔라</t>
    <phoneticPr fontId="3" type="noConversion"/>
  </si>
  <si>
    <t>-</t>
    <phoneticPr fontId="3" type="noConversion"/>
  </si>
  <si>
    <t>소  계</t>
  </si>
  <si>
    <t>소  계</t>
    <phoneticPr fontId="3" type="noConversion"/>
  </si>
  <si>
    <t>스포츠</t>
    <phoneticPr fontId="3" type="noConversion"/>
  </si>
  <si>
    <t>카마로</t>
    <phoneticPr fontId="3" type="noConversion"/>
  </si>
  <si>
    <t>-</t>
    <phoneticPr fontId="3" type="noConversion"/>
  </si>
  <si>
    <t>소  계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</si>
  <si>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</si>
  <si>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</si>
  <si>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</si>
  <si>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</si>
  <si>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</si>
  <si>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</si>
  <si>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</si>
  <si>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</si>
  <si>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</si>
  <si>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</si>
  <si>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</si>
  <si>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상
용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</si>
  <si>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</si>
  <si>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</si>
  <si>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</si>
  <si>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</si>
  <si>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</si>
  <si>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</si>
  <si>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1~5월까지 내수판매 실적에 사내 매각차량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</si>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</sst>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8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1" fontId="2" fillId="0" borderId="16" xfId="1" quotePrefix="1" applyFont="1" applyFill="1" applyBorder="1" applyAlignment="1">
      <alignment horizontal="right" vertical="center"/>
    </xf>
    <xf numFmtId="41" fontId="8" fillId="0" borderId="17" xfId="1" quotePrefix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1" fontId="9" fillId="0" borderId="21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4" xfId="1" quotePrefix="1" applyFont="1" applyFill="1" applyBorder="1" applyAlignment="1">
      <alignment vertical="center"/>
    </xf>
    <xf numFmtId="41" fontId="9" fillId="0" borderId="25" xfId="1" quotePrefix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41" fontId="8" fillId="0" borderId="21" xfId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shrinkToFit="1"/>
    </xf>
    <xf numFmtId="41" fontId="2" fillId="0" borderId="24" xfId="1" quotePrefix="1" applyFont="1" applyFill="1" applyBorder="1" applyAlignment="1">
      <alignment horizontal="right" vertical="center"/>
    </xf>
    <xf numFmtId="41" fontId="8" fillId="0" borderId="28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9" fillId="0" borderId="21" xfId="1" applyFont="1" applyFill="1" applyBorder="1" applyAlignment="1">
      <alignment vertical="center"/>
    </xf>
    <xf numFmtId="41" fontId="9" fillId="0" borderId="28" xfId="1" quotePrefix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24" xfId="1" quotePrefix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9" fillId="0" borderId="28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2" fillId="0" borderId="23" xfId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28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8" xfId="1" quotePrefix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41" fontId="9" fillId="5" borderId="21" xfId="1" applyFont="1" applyFill="1" applyBorder="1" applyAlignment="1">
      <alignment vertical="center"/>
    </xf>
    <xf numFmtId="176" fontId="6" fillId="4" borderId="22" xfId="0" applyNumberFormat="1" applyFont="1" applyFill="1" applyBorder="1" applyAlignment="1">
      <alignment horizontal="right" vertical="center"/>
    </xf>
    <xf numFmtId="176" fontId="6" fillId="4" borderId="23" xfId="0" applyNumberFormat="1" applyFont="1" applyFill="1" applyBorder="1" applyAlignment="1">
      <alignment horizontal="right" vertical="center"/>
    </xf>
    <xf numFmtId="41" fontId="6" fillId="4" borderId="24" xfId="1" applyFont="1" applyFill="1" applyBorder="1" applyAlignment="1">
      <alignment vertical="center"/>
    </xf>
    <xf numFmtId="41" fontId="9" fillId="5" borderId="25" xfId="1" applyFont="1" applyFill="1" applyBorder="1" applyAlignment="1">
      <alignment vertical="center"/>
    </xf>
    <xf numFmtId="176" fontId="6" fillId="5" borderId="26" xfId="0" quotePrefix="1" applyNumberFormat="1" applyFont="1" applyFill="1" applyBorder="1" applyAlignment="1">
      <alignment horizontal="right" vertical="center"/>
    </xf>
    <xf numFmtId="41" fontId="8" fillId="0" borderId="25" xfId="1" quotePrefix="1" applyFont="1" applyFill="1" applyBorder="1" applyAlignment="1">
      <alignment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41" fontId="8" fillId="0" borderId="25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4" borderId="37" xfId="0" applyNumberFormat="1" applyFont="1" applyFill="1" applyBorder="1" applyAlignment="1">
      <alignment horizontal="right" vertical="center"/>
    </xf>
    <xf numFmtId="176" fontId="6" fillId="4" borderId="38" xfId="0" applyNumberFormat="1" applyFont="1" applyFill="1" applyBorder="1" applyAlignment="1">
      <alignment horizontal="right" vertical="center"/>
    </xf>
    <xf numFmtId="41" fontId="6" fillId="4" borderId="39" xfId="1" applyFont="1" applyFill="1" applyBorder="1" applyAlignment="1">
      <alignment vertical="center"/>
    </xf>
    <xf numFmtId="41" fontId="9" fillId="5" borderId="40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41" fontId="6" fillId="6" borderId="4" xfId="1" applyFont="1" applyFill="1" applyBorder="1" applyAlignment="1">
      <alignment vertical="center"/>
    </xf>
    <xf numFmtId="176" fontId="6" fillId="6" borderId="3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4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44" xfId="1" applyNumberFormat="1" applyFont="1" applyFill="1" applyBorder="1" applyAlignment="1">
      <alignment vertical="center"/>
    </xf>
    <xf numFmtId="177" fontId="8" fillId="0" borderId="17" xfId="1" applyNumberFormat="1" applyFont="1" applyFill="1" applyBorder="1" applyAlignment="1">
      <alignment vertical="center"/>
    </xf>
    <xf numFmtId="41" fontId="8" fillId="0" borderId="43" xfId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41" fontId="2" fillId="0" borderId="46" xfId="1" quotePrefix="1" applyFont="1" applyFill="1" applyBorder="1" applyAlignment="1">
      <alignment vertical="center"/>
    </xf>
    <xf numFmtId="41" fontId="8" fillId="0" borderId="17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41" fontId="2" fillId="0" borderId="26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horizontal="right" vertical="center"/>
    </xf>
    <xf numFmtId="41" fontId="2" fillId="0" borderId="26" xfId="1" quotePrefix="1" applyFont="1" applyFill="1" applyBorder="1" applyAlignment="1">
      <alignment horizontal="right" vertical="center"/>
    </xf>
    <xf numFmtId="41" fontId="8" fillId="0" borderId="28" xfId="1" quotePrefix="1" applyFont="1" applyFill="1" applyBorder="1" applyAlignment="1">
      <alignment horizontal="right" vertical="center"/>
    </xf>
    <xf numFmtId="177" fontId="8" fillId="0" borderId="40" xfId="1" applyNumberFormat="1" applyFont="1" applyFill="1" applyBorder="1" applyAlignment="1">
      <alignment vertical="center"/>
    </xf>
    <xf numFmtId="41" fontId="8" fillId="0" borderId="48" xfId="1" applyFont="1" applyFill="1" applyBorder="1" applyAlignment="1">
      <alignment vertical="center"/>
    </xf>
    <xf numFmtId="41" fontId="2" fillId="0" borderId="41" xfId="1" quotePrefix="1" applyFont="1" applyFill="1" applyBorder="1" applyAlignment="1">
      <alignment horizontal="right" vertical="center"/>
    </xf>
    <xf numFmtId="176" fontId="6" fillId="6" borderId="4" xfId="0" quotePrefix="1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4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4" xfId="1" quotePrefix="1" applyFont="1" applyFill="1" applyBorder="1" applyAlignment="1">
      <alignment vertical="center"/>
    </xf>
    <xf numFmtId="41" fontId="9" fillId="9" borderId="4" xfId="1" quotePrefix="1" applyFont="1" applyFill="1" applyBorder="1" applyAlignment="1">
      <alignment vertical="center"/>
    </xf>
    <xf numFmtId="41" fontId="9" fillId="9" borderId="47" xfId="1" applyFont="1" applyFill="1" applyBorder="1" applyAlignment="1">
      <alignment vertical="center"/>
    </xf>
    <xf numFmtId="176" fontId="6" fillId="8" borderId="4" xfId="0" quotePrefix="1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41" fontId="6" fillId="0" borderId="42" xfId="1" applyFont="1" applyFill="1" applyBorder="1" applyAlignment="1">
      <alignment vertical="center"/>
    </xf>
    <xf numFmtId="41" fontId="9" fillId="0" borderId="42" xfId="1" applyFont="1" applyFill="1" applyBorder="1" applyAlignment="1">
      <alignment vertical="center"/>
    </xf>
    <xf numFmtId="176" fontId="6" fillId="0" borderId="42" xfId="0" quotePrefix="1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8" fillId="0" borderId="13" xfId="1" quotePrefix="1" applyFont="1" applyFill="1" applyBorder="1" applyAlignment="1">
      <alignment vertical="center"/>
    </xf>
    <xf numFmtId="41" fontId="9" fillId="0" borderId="22" xfId="1" quotePrefix="1" applyFont="1" applyFill="1" applyBorder="1" applyAlignment="1">
      <alignment horizontal="right" vertical="center"/>
    </xf>
    <xf numFmtId="41" fontId="8" fillId="0" borderId="22" xfId="1" applyFont="1" applyFill="1" applyBorder="1" applyAlignment="1">
      <alignment vertical="center"/>
    </xf>
    <xf numFmtId="41" fontId="8" fillId="0" borderId="22" xfId="1" applyFont="1" applyFill="1" applyBorder="1" applyAlignment="1">
      <alignment horizontal="right" vertical="center"/>
    </xf>
    <xf numFmtId="41" fontId="9" fillId="0" borderId="22" xfId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41" fontId="2" fillId="0" borderId="44" xfId="1" quotePrefix="1" applyFont="1" applyFill="1" applyBorder="1" applyAlignment="1">
      <alignment vertical="center"/>
    </xf>
    <xf numFmtId="41" fontId="6" fillId="0" borderId="24" xfId="1" quotePrefix="1" applyFont="1" applyFill="1" applyBorder="1" applyAlignment="1">
      <alignment horizontal="right" vertical="center"/>
    </xf>
    <xf numFmtId="41" fontId="2" fillId="0" borderId="24" xfId="1" applyFont="1" applyFill="1" applyBorder="1" applyAlignment="1">
      <alignment vertical="center"/>
    </xf>
    <xf numFmtId="41" fontId="2" fillId="0" borderId="24" xfId="1" applyFont="1" applyFill="1" applyBorder="1" applyAlignment="1">
      <alignment horizontal="right" vertical="center"/>
    </xf>
    <xf numFmtId="41" fontId="2" fillId="0" borderId="39" xfId="1" applyFont="1" applyFill="1" applyBorder="1" applyAlignment="1">
      <alignment vertical="center"/>
    </xf>
    <xf numFmtId="41" fontId="6" fillId="4" borderId="49" xfId="1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abSelected="1" zoomScale="80" zoomScaleNormal="80" workbookViewId="0">
      <selection activeCell="A2" sqref="A2:H2"/>
    </sheetView>
  </sheetViews>
  <sheetFormatPr defaultRowHeight="15.75" customHeight="1"/>
  <cols>
    <col min="1" max="1" width="3.21875" style="1" customWidth="1"/>
    <col min="2" max="2" width="5.6640625" style="1" customWidth="1"/>
    <col min="3" max="3" width="17.44140625" style="1" customWidth="1"/>
    <col min="4" max="4" width="10.21875" style="1" customWidth="1"/>
    <col min="5" max="5" width="9.5546875" style="1" customWidth="1"/>
    <col min="6" max="6" width="10.44140625" style="1" bestFit="1" customWidth="1"/>
    <col min="7" max="7" width="11.33203125" style="1" customWidth="1"/>
    <col min="8" max="8" width="11.77734375" style="1" customWidth="1"/>
    <col min="9" max="9" width="5.109375" style="1" customWidth="1"/>
    <col min="10" max="10" width="3.21875" style="2" customWidth="1"/>
    <col min="11" max="11" width="6.44140625" style="2" customWidth="1"/>
    <col min="12" max="12" width="14.44140625" style="2" customWidth="1"/>
    <col min="13" max="13" width="11.8867187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9" ht="5.25" customHeight="1"/>
    <row r="2" spans="1:19" ht="26.1" customHeight="1">
      <c r="A2" s="184" t="s">
        <v>0</v>
      </c>
      <c r="B2" s="184"/>
      <c r="C2" s="184"/>
      <c r="D2" s="184"/>
      <c r="E2" s="184"/>
      <c r="F2" s="184"/>
      <c r="G2" s="184"/>
      <c r="H2" s="184"/>
      <c r="J2" s="184" t="s">
        <v>1</v>
      </c>
      <c r="K2" s="184"/>
      <c r="L2" s="184"/>
      <c r="M2" s="184"/>
      <c r="N2" s="184"/>
      <c r="O2" s="184"/>
    </row>
    <row r="3" spans="1:19" ht="21" customHeight="1" thickBot="1">
      <c r="A3" s="185" t="s">
        <v>2</v>
      </c>
      <c r="B3" s="185"/>
      <c r="C3" s="185"/>
      <c r="D3" s="185"/>
      <c r="E3" s="185"/>
      <c r="F3" s="185"/>
      <c r="G3" s="185"/>
      <c r="H3" s="185"/>
      <c r="J3" s="185" t="s">
        <v>3</v>
      </c>
      <c r="K3" s="185"/>
      <c r="L3" s="185"/>
      <c r="M3" s="185"/>
      <c r="N3" s="185"/>
      <c r="O3" s="185"/>
    </row>
    <row r="4" spans="1:19" s="7" customFormat="1" ht="21" customHeight="1" thickBot="1">
      <c r="A4" s="186" t="s">
        <v>4</v>
      </c>
      <c r="B4" s="187"/>
      <c r="C4" s="187"/>
      <c r="D4" s="3" t="s">
        <v>5</v>
      </c>
      <c r="E4" s="4" t="s">
        <v>6</v>
      </c>
      <c r="F4" s="3" t="s">
        <v>7</v>
      </c>
      <c r="G4" s="5" t="s">
        <v>8</v>
      </c>
      <c r="H4" s="6" t="s">
        <v>9</v>
      </c>
      <c r="J4" s="186" t="s">
        <v>4</v>
      </c>
      <c r="K4" s="187"/>
      <c r="L4" s="188"/>
      <c r="M4" s="3" t="s">
        <v>10</v>
      </c>
      <c r="N4" s="3" t="s">
        <v>11</v>
      </c>
      <c r="O4" s="5" t="s">
        <v>12</v>
      </c>
    </row>
    <row r="5" spans="1:19" s="13" customFormat="1" ht="21" customHeight="1">
      <c r="A5" s="157" t="s">
        <v>13</v>
      </c>
      <c r="B5" s="8" t="s">
        <v>14</v>
      </c>
      <c r="C5" s="9" t="s">
        <v>15</v>
      </c>
      <c r="D5" s="142">
        <v>8543</v>
      </c>
      <c r="E5" s="136">
        <v>7273</v>
      </c>
      <c r="F5" s="10">
        <v>3984</v>
      </c>
      <c r="G5" s="11">
        <f t="shared" ref="G5:G22" si="0">(D5-E5)/E5</f>
        <v>0.17461845180805718</v>
      </c>
      <c r="H5" s="12">
        <f t="shared" ref="H5:H26" si="1">(D5-F5)/F5</f>
        <v>1.1443273092369477</v>
      </c>
      <c r="J5" s="157" t="s">
        <v>13</v>
      </c>
      <c r="K5" s="8" t="s">
        <v>16</v>
      </c>
      <c r="L5" s="14" t="s">
        <v>15</v>
      </c>
      <c r="M5" s="15">
        <f>'[1]1월'!D5+'[1]2월'!D5+'[1]3월'!D5+'[1]4월'!D5+'5월'!D5</f>
        <v>35128</v>
      </c>
      <c r="N5" s="16">
        <v>21558</v>
      </c>
      <c r="O5" s="17">
        <f>(M5-N5)/N5</f>
        <v>0.62946469987939513</v>
      </c>
    </row>
    <row r="6" spans="1:19" s="13" customFormat="1" ht="21" customHeight="1">
      <c r="A6" s="158"/>
      <c r="B6" s="9"/>
      <c r="C6" s="18" t="s">
        <v>17</v>
      </c>
      <c r="D6" s="143">
        <f>SUM(D5)</f>
        <v>8543</v>
      </c>
      <c r="E6" s="137">
        <v>7273</v>
      </c>
      <c r="F6" s="19">
        <v>3984</v>
      </c>
      <c r="G6" s="20">
        <f t="shared" si="0"/>
        <v>0.17461845180805718</v>
      </c>
      <c r="H6" s="21">
        <f t="shared" si="1"/>
        <v>1.1443273092369477</v>
      </c>
      <c r="J6" s="158"/>
      <c r="K6" s="9"/>
      <c r="L6" s="22" t="s">
        <v>17</v>
      </c>
      <c r="M6" s="23">
        <f>SUM(M5)</f>
        <v>35128</v>
      </c>
      <c r="N6" s="24">
        <v>21558</v>
      </c>
      <c r="O6" s="25">
        <f t="shared" ref="O6:O26" si="2">(M6-N6)/N6</f>
        <v>0.62946469987939513</v>
      </c>
      <c r="Q6" s="26"/>
      <c r="R6" s="26"/>
      <c r="S6" s="26"/>
    </row>
    <row r="7" spans="1:19" s="13" customFormat="1" ht="21" customHeight="1">
      <c r="A7" s="158"/>
      <c r="B7" s="27" t="s">
        <v>18</v>
      </c>
      <c r="C7" s="28" t="s">
        <v>19</v>
      </c>
      <c r="D7" s="144">
        <v>122</v>
      </c>
      <c r="E7" s="138">
        <v>104</v>
      </c>
      <c r="F7" s="29">
        <v>205</v>
      </c>
      <c r="G7" s="30">
        <f t="shared" si="0"/>
        <v>0.17307692307692307</v>
      </c>
      <c r="H7" s="31">
        <f t="shared" si="1"/>
        <v>-0.40487804878048783</v>
      </c>
      <c r="J7" s="158"/>
      <c r="K7" s="27" t="s">
        <v>20</v>
      </c>
      <c r="L7" s="32" t="s">
        <v>19</v>
      </c>
      <c r="M7" s="33">
        <f>'[1]1월'!D7+'[1]2월'!D7+'[1]3월'!D7+'[1]4월'!D7+'5월'!D7</f>
        <v>578</v>
      </c>
      <c r="N7" s="34">
        <v>1137</v>
      </c>
      <c r="O7" s="17">
        <f t="shared" si="2"/>
        <v>-0.49164467897977132</v>
      </c>
      <c r="Q7" s="26"/>
      <c r="R7" s="35"/>
      <c r="S7" s="26"/>
    </row>
    <row r="8" spans="1:19" s="13" customFormat="1" ht="21" customHeight="1">
      <c r="A8" s="158"/>
      <c r="B8" s="9"/>
      <c r="C8" s="18" t="s">
        <v>17</v>
      </c>
      <c r="D8" s="143">
        <f>SUM(D7)</f>
        <v>122</v>
      </c>
      <c r="E8" s="137">
        <v>104</v>
      </c>
      <c r="F8" s="36">
        <v>205</v>
      </c>
      <c r="G8" s="20">
        <f t="shared" si="0"/>
        <v>0.17307692307692307</v>
      </c>
      <c r="H8" s="21">
        <f t="shared" si="1"/>
        <v>-0.40487804878048783</v>
      </c>
      <c r="J8" s="158"/>
      <c r="K8" s="9"/>
      <c r="L8" s="22" t="s">
        <v>17</v>
      </c>
      <c r="M8" s="23">
        <f>SUM(M7)</f>
        <v>578</v>
      </c>
      <c r="N8" s="37">
        <v>1137</v>
      </c>
      <c r="O8" s="38">
        <f t="shared" si="2"/>
        <v>-0.49164467897977132</v>
      </c>
      <c r="Q8" s="26"/>
      <c r="R8" s="39"/>
      <c r="S8" s="26"/>
    </row>
    <row r="9" spans="1:19" s="13" customFormat="1" ht="21" customHeight="1">
      <c r="A9" s="158"/>
      <c r="B9" s="40" t="s">
        <v>21</v>
      </c>
      <c r="C9" s="41" t="s">
        <v>22</v>
      </c>
      <c r="D9" s="144">
        <v>865</v>
      </c>
      <c r="E9" s="138">
        <v>853</v>
      </c>
      <c r="F9" s="29">
        <v>1410</v>
      </c>
      <c r="G9" s="30">
        <f t="shared" si="0"/>
        <v>1.4067995310668231E-2</v>
      </c>
      <c r="H9" s="31">
        <f t="shared" si="1"/>
        <v>-0.38652482269503546</v>
      </c>
      <c r="J9" s="158"/>
      <c r="K9" s="40" t="s">
        <v>23</v>
      </c>
      <c r="L9" s="42" t="s">
        <v>22</v>
      </c>
      <c r="M9" s="43">
        <f>'[1]1월'!D9+'[1]2월'!D9+'[1]3월'!D9+'[1]4월'!D9+'5월'!D9</f>
        <v>4541</v>
      </c>
      <c r="N9" s="34">
        <v>7209</v>
      </c>
      <c r="O9" s="44">
        <f t="shared" si="2"/>
        <v>-0.37009293938132887</v>
      </c>
      <c r="Q9" s="26"/>
      <c r="R9" s="39"/>
      <c r="S9" s="26"/>
    </row>
    <row r="10" spans="1:19" s="13" customFormat="1" ht="21" customHeight="1">
      <c r="A10" s="158"/>
      <c r="B10" s="45"/>
      <c r="C10" s="18" t="s">
        <v>17</v>
      </c>
      <c r="D10" s="143">
        <f>SUM(D9)</f>
        <v>865</v>
      </c>
      <c r="E10" s="137">
        <v>853</v>
      </c>
      <c r="F10" s="36">
        <v>1410</v>
      </c>
      <c r="G10" s="20">
        <f t="shared" si="0"/>
        <v>1.4067995310668231E-2</v>
      </c>
      <c r="H10" s="21">
        <f t="shared" si="1"/>
        <v>-0.38652482269503546</v>
      </c>
      <c r="J10" s="158"/>
      <c r="K10" s="45"/>
      <c r="L10" s="22" t="s">
        <v>17</v>
      </c>
      <c r="M10" s="23">
        <f>SUM(M9)</f>
        <v>4541</v>
      </c>
      <c r="N10" s="37">
        <v>7209</v>
      </c>
      <c r="O10" s="38">
        <f t="shared" si="2"/>
        <v>-0.37009293938132887</v>
      </c>
      <c r="Q10" s="26"/>
      <c r="R10" s="39"/>
      <c r="S10" s="26"/>
    </row>
    <row r="11" spans="1:19" s="13" customFormat="1" ht="21" customHeight="1">
      <c r="A11" s="158"/>
      <c r="B11" s="46" t="s">
        <v>24</v>
      </c>
      <c r="C11" s="41" t="s">
        <v>25</v>
      </c>
      <c r="D11" s="144">
        <v>3340</v>
      </c>
      <c r="E11" s="138">
        <v>991</v>
      </c>
      <c r="F11" s="29">
        <v>1241</v>
      </c>
      <c r="G11" s="47">
        <f t="shared" si="0"/>
        <v>2.3703329969727549</v>
      </c>
      <c r="H11" s="31">
        <f t="shared" si="1"/>
        <v>1.6913779210314264</v>
      </c>
      <c r="J11" s="158"/>
      <c r="K11" s="46" t="s">
        <v>26</v>
      </c>
      <c r="L11" s="48" t="s">
        <v>25</v>
      </c>
      <c r="M11" s="43">
        <f>'[1]1월'!D11+'[1]2월'!D11+'[1]3월'!D11+'[1]4월'!D11+'5월'!D11</f>
        <v>6252</v>
      </c>
      <c r="N11" s="34">
        <v>6559</v>
      </c>
      <c r="O11" s="49">
        <f t="shared" si="2"/>
        <v>-4.6805915535904866E-2</v>
      </c>
      <c r="Q11" s="26"/>
      <c r="R11" s="39"/>
      <c r="S11" s="26"/>
    </row>
    <row r="12" spans="1:19" s="13" customFormat="1" ht="21" customHeight="1">
      <c r="A12" s="158"/>
      <c r="B12" s="9"/>
      <c r="C12" s="18" t="s">
        <v>27</v>
      </c>
      <c r="D12" s="143">
        <f>SUM(D11)</f>
        <v>3340</v>
      </c>
      <c r="E12" s="137">
        <v>991</v>
      </c>
      <c r="F12" s="36">
        <v>1241</v>
      </c>
      <c r="G12" s="20">
        <f t="shared" si="0"/>
        <v>2.3703329969727549</v>
      </c>
      <c r="H12" s="21">
        <f t="shared" si="1"/>
        <v>1.6913779210314264</v>
      </c>
      <c r="J12" s="158"/>
      <c r="K12" s="9"/>
      <c r="L12" s="22" t="s">
        <v>17</v>
      </c>
      <c r="M12" s="23">
        <f>SUM(M11)</f>
        <v>6252</v>
      </c>
      <c r="N12" s="50">
        <v>6559</v>
      </c>
      <c r="O12" s="38">
        <f t="shared" si="2"/>
        <v>-4.6805915535904866E-2</v>
      </c>
      <c r="Q12" s="26"/>
      <c r="R12" s="51"/>
      <c r="S12" s="26"/>
    </row>
    <row r="13" spans="1:19" s="13" customFormat="1" ht="21" customHeight="1">
      <c r="A13" s="158"/>
      <c r="B13" s="181" t="s">
        <v>28</v>
      </c>
      <c r="C13" s="41" t="s">
        <v>29</v>
      </c>
      <c r="D13" s="145">
        <v>0</v>
      </c>
      <c r="E13" s="138">
        <v>1</v>
      </c>
      <c r="F13" s="29">
        <v>314</v>
      </c>
      <c r="G13" s="30" t="s">
        <v>30</v>
      </c>
      <c r="H13" s="31">
        <f t="shared" si="1"/>
        <v>-1</v>
      </c>
      <c r="J13" s="158"/>
      <c r="K13" s="46" t="s">
        <v>28</v>
      </c>
      <c r="L13" s="42" t="s">
        <v>29</v>
      </c>
      <c r="M13" s="43">
        <f>'[1]1월'!D13+'[1]2월'!D13+'[1]3월'!D13+'[1]4월'!D13+'5월'!D13</f>
        <v>92</v>
      </c>
      <c r="N13" s="34">
        <v>1698</v>
      </c>
      <c r="O13" s="49">
        <f t="shared" si="2"/>
        <v>-0.94581861012956414</v>
      </c>
      <c r="Q13" s="26"/>
      <c r="R13" s="26"/>
      <c r="S13" s="26"/>
    </row>
    <row r="14" spans="1:19" s="13" customFormat="1" ht="21" customHeight="1">
      <c r="A14" s="158"/>
      <c r="B14" s="182"/>
      <c r="C14" s="41" t="s">
        <v>31</v>
      </c>
      <c r="D14" s="144">
        <v>861</v>
      </c>
      <c r="E14" s="138">
        <v>1323</v>
      </c>
      <c r="F14" s="36">
        <v>0</v>
      </c>
      <c r="G14" s="30">
        <f t="shared" si="0"/>
        <v>-0.34920634920634919</v>
      </c>
      <c r="H14" s="52" t="s">
        <v>30</v>
      </c>
      <c r="J14" s="158"/>
      <c r="K14" s="53"/>
      <c r="L14" s="42" t="s">
        <v>32</v>
      </c>
      <c r="M14" s="43">
        <f>'[1]1월'!D14+'[1]2월'!D14+'[1]3월'!D14+'[1]4월'!D14+'5월'!D14</f>
        <v>6999</v>
      </c>
      <c r="N14" s="54" t="s">
        <v>33</v>
      </c>
      <c r="O14" s="49" t="s">
        <v>33</v>
      </c>
      <c r="Q14" s="26"/>
      <c r="R14" s="26"/>
      <c r="S14" s="26"/>
    </row>
    <row r="15" spans="1:19" s="13" customFormat="1" ht="21.75" customHeight="1">
      <c r="A15" s="158"/>
      <c r="B15" s="9"/>
      <c r="C15" s="18" t="s">
        <v>34</v>
      </c>
      <c r="D15" s="143">
        <f>SUM(D13:D14)</f>
        <v>861</v>
      </c>
      <c r="E15" s="137">
        <v>1324</v>
      </c>
      <c r="F15" s="55">
        <v>314</v>
      </c>
      <c r="G15" s="20">
        <f t="shared" si="0"/>
        <v>-0.34969788519637462</v>
      </c>
      <c r="H15" s="21">
        <f t="shared" si="1"/>
        <v>1.7420382165605095</v>
      </c>
      <c r="J15" s="158"/>
      <c r="K15" s="53"/>
      <c r="L15" s="22" t="s">
        <v>35</v>
      </c>
      <c r="M15" s="23">
        <f>SUM(M13:M14)</f>
        <v>7091</v>
      </c>
      <c r="N15" s="56">
        <v>1384</v>
      </c>
      <c r="O15" s="38">
        <f t="shared" si="2"/>
        <v>4.1235549132947975</v>
      </c>
    </row>
    <row r="16" spans="1:19" s="13" customFormat="1" ht="21" customHeight="1">
      <c r="A16" s="158"/>
      <c r="B16" s="57" t="s">
        <v>36</v>
      </c>
      <c r="C16" s="41" t="s">
        <v>37</v>
      </c>
      <c r="D16" s="145">
        <v>2</v>
      </c>
      <c r="E16" s="139">
        <v>0</v>
      </c>
      <c r="F16" s="29">
        <v>5</v>
      </c>
      <c r="G16" s="30" t="s">
        <v>38</v>
      </c>
      <c r="H16" s="31">
        <f t="shared" si="1"/>
        <v>-0.6</v>
      </c>
      <c r="J16" s="158"/>
      <c r="K16" s="27" t="s">
        <v>36</v>
      </c>
      <c r="L16" s="48" t="s">
        <v>37</v>
      </c>
      <c r="M16" s="43">
        <f>'[1]1월'!D16+'[1]2월'!D16+'[1]3월'!D16+'[1]4월'!D16+'5월'!D16</f>
        <v>7</v>
      </c>
      <c r="N16" s="34">
        <v>17</v>
      </c>
      <c r="O16" s="49">
        <f t="shared" si="2"/>
        <v>-0.58823529411764708</v>
      </c>
    </row>
    <row r="17" spans="1:21" s="13" customFormat="1" ht="21" customHeight="1">
      <c r="A17" s="158"/>
      <c r="B17" s="9"/>
      <c r="C17" s="18" t="s">
        <v>39</v>
      </c>
      <c r="D17" s="143">
        <f>SUM(D16)</f>
        <v>2</v>
      </c>
      <c r="E17" s="140">
        <v>0</v>
      </c>
      <c r="F17" s="36">
        <v>5</v>
      </c>
      <c r="G17" s="20" t="s">
        <v>30</v>
      </c>
      <c r="H17" s="21">
        <f t="shared" si="1"/>
        <v>-0.6</v>
      </c>
      <c r="J17" s="158"/>
      <c r="K17" s="9"/>
      <c r="L17" s="22" t="s">
        <v>17</v>
      </c>
      <c r="M17" s="23">
        <f>SUM(M16)</f>
        <v>7</v>
      </c>
      <c r="N17" s="50">
        <v>17</v>
      </c>
      <c r="O17" s="58">
        <f t="shared" si="2"/>
        <v>-0.58823529411764708</v>
      </c>
    </row>
    <row r="18" spans="1:21" s="13" customFormat="1" ht="21" customHeight="1">
      <c r="A18" s="168" t="s">
        <v>40</v>
      </c>
      <c r="B18" s="177"/>
      <c r="C18" s="177"/>
      <c r="D18" s="62">
        <f>SUM(D17,D15,D12,D10,D8,D6)</f>
        <v>13733</v>
      </c>
      <c r="E18" s="141">
        <v>10545</v>
      </c>
      <c r="F18" s="59">
        <v>7159</v>
      </c>
      <c r="G18" s="60">
        <f t="shared" si="0"/>
        <v>0.30232337600758652</v>
      </c>
      <c r="H18" s="61">
        <f t="shared" si="1"/>
        <v>0.91828467663081437</v>
      </c>
      <c r="J18" s="168" t="s">
        <v>41</v>
      </c>
      <c r="K18" s="169"/>
      <c r="L18" s="170"/>
      <c r="M18" s="62">
        <f>SUM(M17,M15,M12,M10,M8,M6)</f>
        <v>53597</v>
      </c>
      <c r="N18" s="63">
        <v>38178</v>
      </c>
      <c r="O18" s="64">
        <f t="shared" si="2"/>
        <v>0.40387133951490389</v>
      </c>
    </row>
    <row r="19" spans="1:21" s="13" customFormat="1" ht="21" customHeight="1">
      <c r="A19" s="183" t="s">
        <v>42</v>
      </c>
      <c r="B19" s="174" t="s">
        <v>43</v>
      </c>
      <c r="C19" s="176"/>
      <c r="D19" s="145">
        <v>408</v>
      </c>
      <c r="E19" s="139">
        <v>436</v>
      </c>
      <c r="F19" s="29">
        <v>1485</v>
      </c>
      <c r="G19" s="30">
        <f t="shared" si="0"/>
        <v>-6.4220183486238536E-2</v>
      </c>
      <c r="H19" s="31">
        <f t="shared" si="1"/>
        <v>-0.72525252525252526</v>
      </c>
      <c r="J19" s="183" t="s">
        <v>44</v>
      </c>
      <c r="K19" s="174" t="s">
        <v>45</v>
      </c>
      <c r="L19" s="175"/>
      <c r="M19" s="43">
        <f>'[1]1월'!D19+'[1]2월'!D19+'[1]3월'!D19+'[1]4월'!D19+'5월'!D19</f>
        <v>849</v>
      </c>
      <c r="N19" s="65">
        <v>3977</v>
      </c>
      <c r="O19" s="66">
        <f t="shared" si="2"/>
        <v>-0.78652250440030169</v>
      </c>
    </row>
    <row r="20" spans="1:21" s="13" customFormat="1" ht="21" customHeight="1">
      <c r="A20" s="158"/>
      <c r="B20" s="174" t="s">
        <v>46</v>
      </c>
      <c r="C20" s="176"/>
      <c r="D20" s="144">
        <v>1194</v>
      </c>
      <c r="E20" s="138">
        <v>1034</v>
      </c>
      <c r="F20" s="29">
        <v>1613</v>
      </c>
      <c r="G20" s="30">
        <f t="shared" si="0"/>
        <v>0.15473887814313347</v>
      </c>
      <c r="H20" s="31">
        <f t="shared" si="1"/>
        <v>-0.25976441413515189</v>
      </c>
      <c r="J20" s="158"/>
      <c r="K20" s="174" t="s">
        <v>46</v>
      </c>
      <c r="L20" s="175"/>
      <c r="M20" s="43">
        <f>'[1]1월'!D20+'[1]2월'!D20+'[1]3월'!D20+'[1]4월'!D20+'5월'!D20</f>
        <v>5282</v>
      </c>
      <c r="N20" s="65">
        <v>7219</v>
      </c>
      <c r="O20" s="66">
        <f t="shared" si="2"/>
        <v>-0.26831971187145032</v>
      </c>
    </row>
    <row r="21" spans="1:21" s="13" customFormat="1" ht="21" customHeight="1">
      <c r="A21" s="158"/>
      <c r="B21" s="174" t="s">
        <v>47</v>
      </c>
      <c r="C21" s="176"/>
      <c r="D21" s="144">
        <v>950</v>
      </c>
      <c r="E21" s="138">
        <v>1014</v>
      </c>
      <c r="F21" s="29">
        <v>910</v>
      </c>
      <c r="G21" s="30">
        <f t="shared" si="0"/>
        <v>-6.3116370808678504E-2</v>
      </c>
      <c r="H21" s="31">
        <f t="shared" si="1"/>
        <v>4.3956043956043959E-2</v>
      </c>
      <c r="J21" s="158"/>
      <c r="K21" s="174" t="s">
        <v>47</v>
      </c>
      <c r="L21" s="175"/>
      <c r="M21" s="43">
        <f>'[1]1월'!D21+'[1]2월'!D21+'[1]3월'!D21+'[1]4월'!D21+'5월'!D21</f>
        <v>4268</v>
      </c>
      <c r="N21" s="67">
        <v>4350</v>
      </c>
      <c r="O21" s="66">
        <f t="shared" si="2"/>
        <v>-1.8850574712643679E-2</v>
      </c>
    </row>
    <row r="22" spans="1:21" s="68" customFormat="1" ht="21" customHeight="1">
      <c r="A22" s="168" t="s">
        <v>48</v>
      </c>
      <c r="B22" s="177"/>
      <c r="C22" s="177"/>
      <c r="D22" s="62">
        <f>SUM(D19:D21)</f>
        <v>2552</v>
      </c>
      <c r="E22" s="141">
        <v>2484</v>
      </c>
      <c r="F22" s="59">
        <v>4008</v>
      </c>
      <c r="G22" s="60">
        <f t="shared" si="0"/>
        <v>2.7375201288244767E-2</v>
      </c>
      <c r="H22" s="61">
        <f t="shared" si="1"/>
        <v>-0.36327345309381237</v>
      </c>
      <c r="J22" s="168" t="s">
        <v>48</v>
      </c>
      <c r="K22" s="169"/>
      <c r="L22" s="170"/>
      <c r="M22" s="62">
        <f>SUM(M19:M21)</f>
        <v>10399</v>
      </c>
      <c r="N22" s="63">
        <v>15546</v>
      </c>
      <c r="O22" s="64">
        <f t="shared" si="2"/>
        <v>-0.33108195034092369</v>
      </c>
      <c r="Q22" s="69"/>
    </row>
    <row r="23" spans="1:21" s="13" customFormat="1" ht="21" customHeight="1">
      <c r="A23" s="178" t="s">
        <v>49</v>
      </c>
      <c r="B23" s="179" t="s">
        <v>50</v>
      </c>
      <c r="C23" s="180"/>
      <c r="D23" s="146">
        <v>468</v>
      </c>
      <c r="E23" s="138">
        <v>468</v>
      </c>
      <c r="F23" s="29">
        <v>593</v>
      </c>
      <c r="G23" s="30">
        <f>(D23-E23)/E23</f>
        <v>0</v>
      </c>
      <c r="H23" s="31">
        <f t="shared" si="1"/>
        <v>-0.21079258010118043</v>
      </c>
      <c r="J23" s="178" t="s">
        <v>51</v>
      </c>
      <c r="K23" s="174" t="s">
        <v>52</v>
      </c>
      <c r="L23" s="175"/>
      <c r="M23" s="43">
        <f>'[1]1월'!D23+'[1]2월'!D23+'[1]3월'!D23+'[1]4월'!D23+'5월'!D23</f>
        <v>2426</v>
      </c>
      <c r="N23" s="65">
        <v>2846</v>
      </c>
      <c r="O23" s="31">
        <f t="shared" si="2"/>
        <v>-0.14757554462403374</v>
      </c>
      <c r="R23" s="13" t="s">
        <v>53</v>
      </c>
    </row>
    <row r="24" spans="1:21" s="13" customFormat="1" ht="21" customHeight="1">
      <c r="A24" s="158"/>
      <c r="B24" s="174" t="s">
        <v>54</v>
      </c>
      <c r="C24" s="176"/>
      <c r="D24" s="144">
        <v>426</v>
      </c>
      <c r="E24" s="138">
        <v>481</v>
      </c>
      <c r="F24" s="29">
        <v>442</v>
      </c>
      <c r="G24" s="30">
        <f>(D24-E24)/E24</f>
        <v>-0.11434511434511435</v>
      </c>
      <c r="H24" s="31">
        <f t="shared" si="1"/>
        <v>-3.6199095022624438E-2</v>
      </c>
      <c r="J24" s="158"/>
      <c r="K24" s="164" t="s">
        <v>55</v>
      </c>
      <c r="L24" s="165"/>
      <c r="M24" s="43">
        <f>'[1]1월'!D24+'[1]2월'!D24+'[1]3월'!D24+'[1]4월'!D24+'5월'!D24</f>
        <v>2252</v>
      </c>
      <c r="N24" s="67">
        <v>2554</v>
      </c>
      <c r="O24" s="31">
        <f t="shared" si="2"/>
        <v>-0.1182458888018794</v>
      </c>
    </row>
    <row r="25" spans="1:21" s="13" customFormat="1" ht="21" customHeight="1" thickBot="1">
      <c r="A25" s="166" t="s">
        <v>56</v>
      </c>
      <c r="B25" s="167"/>
      <c r="C25" s="167"/>
      <c r="D25" s="147">
        <f>SUM(D23:D24)</f>
        <v>894</v>
      </c>
      <c r="E25" s="141">
        <v>949</v>
      </c>
      <c r="F25" s="59">
        <v>1035</v>
      </c>
      <c r="G25" s="70">
        <f>(D25-E25)/E25</f>
        <v>-5.7955742887249737E-2</v>
      </c>
      <c r="H25" s="71">
        <f t="shared" si="1"/>
        <v>-0.13623188405797101</v>
      </c>
      <c r="J25" s="168" t="s">
        <v>56</v>
      </c>
      <c r="K25" s="169"/>
      <c r="L25" s="170"/>
      <c r="M25" s="72">
        <f>SUM(M23:M24)</f>
        <v>4678</v>
      </c>
      <c r="N25" s="73">
        <v>5400</v>
      </c>
      <c r="O25" s="74">
        <f t="shared" si="2"/>
        <v>-0.13370370370370371</v>
      </c>
    </row>
    <row r="26" spans="1:21" s="68" customFormat="1" ht="21" customHeight="1" thickBot="1">
      <c r="A26" s="150" t="s">
        <v>57</v>
      </c>
      <c r="B26" s="151"/>
      <c r="C26" s="171"/>
      <c r="D26" s="75">
        <f>SUM(D25,D22,D18)</f>
        <v>17179</v>
      </c>
      <c r="E26" s="75">
        <v>13978</v>
      </c>
      <c r="F26" s="75">
        <v>12202</v>
      </c>
      <c r="G26" s="76">
        <f>(D26-E26)/E26</f>
        <v>0.22900271855773358</v>
      </c>
      <c r="H26" s="77">
        <f t="shared" si="1"/>
        <v>0.40788395345025408</v>
      </c>
      <c r="J26" s="150" t="s">
        <v>57</v>
      </c>
      <c r="K26" s="151"/>
      <c r="L26" s="171"/>
      <c r="M26" s="75">
        <f>SUM(M25,M22,M18,1,46)</f>
        <v>68721</v>
      </c>
      <c r="N26" s="75">
        <v>59124</v>
      </c>
      <c r="O26" s="78">
        <f t="shared" si="2"/>
        <v>0.16231987010351126</v>
      </c>
    </row>
    <row r="27" spans="1:21" s="83" customFormat="1" ht="18.75" customHeight="1">
      <c r="A27" s="172"/>
      <c r="B27" s="173"/>
      <c r="C27" s="173"/>
      <c r="D27" s="173"/>
      <c r="E27" s="79"/>
      <c r="F27" s="80"/>
      <c r="G27" s="81"/>
      <c r="H27" s="82"/>
      <c r="J27" s="172" t="s">
        <v>58</v>
      </c>
      <c r="K27" s="173"/>
      <c r="L27" s="173"/>
      <c r="M27" s="173"/>
      <c r="N27" s="79"/>
      <c r="O27" s="81"/>
    </row>
    <row r="28" spans="1:21" s="83" customFormat="1" ht="11.25" customHeight="1">
      <c r="A28" s="84"/>
      <c r="B28" s="84"/>
      <c r="C28" s="84"/>
      <c r="D28" s="84"/>
      <c r="E28" s="79"/>
      <c r="F28" s="79"/>
      <c r="G28" s="81"/>
      <c r="H28" s="85"/>
      <c r="J28" s="84"/>
      <c r="K28" s="84"/>
      <c r="L28" s="84"/>
      <c r="M28" s="84"/>
      <c r="N28" s="79"/>
      <c r="O28" s="81"/>
    </row>
    <row r="29" spans="1:21" s="83" customFormat="1" ht="6" customHeight="1">
      <c r="A29" s="84"/>
      <c r="B29" s="84"/>
      <c r="C29" s="84"/>
      <c r="D29" s="84"/>
      <c r="E29" s="79"/>
      <c r="F29" s="79"/>
      <c r="G29" s="81"/>
      <c r="H29" s="85"/>
      <c r="J29" s="84"/>
      <c r="K29" s="84"/>
      <c r="L29" s="84"/>
      <c r="M29" s="84"/>
      <c r="N29" s="79"/>
      <c r="O29" s="81"/>
    </row>
    <row r="30" spans="1:21" s="13" customFormat="1" ht="21" customHeight="1" thickBot="1">
      <c r="A30" s="86" t="s">
        <v>59</v>
      </c>
      <c r="B30" s="87"/>
      <c r="C30" s="87"/>
      <c r="D30" s="39"/>
      <c r="E30" s="39"/>
      <c r="F30" s="39"/>
      <c r="G30" s="85"/>
      <c r="H30" s="85"/>
      <c r="J30" s="86" t="s">
        <v>59</v>
      </c>
      <c r="K30" s="87"/>
      <c r="L30" s="87"/>
      <c r="M30" s="39"/>
      <c r="N30" s="39"/>
      <c r="O30" s="85"/>
    </row>
    <row r="31" spans="1:21" s="13" customFormat="1" ht="21" customHeight="1">
      <c r="A31" s="157" t="s">
        <v>60</v>
      </c>
      <c r="B31" s="160" t="s">
        <v>61</v>
      </c>
      <c r="C31" s="161"/>
      <c r="D31" s="88">
        <v>9837</v>
      </c>
      <c r="E31" s="89">
        <v>10015</v>
      </c>
      <c r="F31" s="90">
        <v>14381</v>
      </c>
      <c r="G31" s="91">
        <f t="shared" ref="G31:G36" si="3">(D31-E31)/E31</f>
        <v>-1.7773339990014979E-2</v>
      </c>
      <c r="H31" s="12">
        <f t="shared" ref="H31:H36" si="4">(D31-F31)/F31</f>
        <v>-0.31597246366733883</v>
      </c>
      <c r="J31" s="157" t="s">
        <v>60</v>
      </c>
      <c r="K31" s="160" t="s">
        <v>62</v>
      </c>
      <c r="L31" s="161"/>
      <c r="M31" s="92">
        <f>'[1]1월'!D31+'[1]2월'!D31+'[1]3월'!D31+'[1]4월'!D31+'5월'!D31</f>
        <v>54293</v>
      </c>
      <c r="N31" s="93">
        <v>59579</v>
      </c>
      <c r="O31" s="12">
        <f t="shared" ref="O31:O36" si="5">(M31-N31)/N31</f>
        <v>-8.8722536464190399E-2</v>
      </c>
      <c r="P31" s="39"/>
      <c r="Q31" s="94"/>
      <c r="R31" s="95"/>
      <c r="S31" s="95"/>
      <c r="U31" s="96"/>
    </row>
    <row r="32" spans="1:21" s="13" customFormat="1" ht="21" customHeight="1">
      <c r="A32" s="158"/>
      <c r="B32" s="162" t="s">
        <v>63</v>
      </c>
      <c r="C32" s="163"/>
      <c r="D32" s="97">
        <v>849</v>
      </c>
      <c r="E32" s="98">
        <v>757</v>
      </c>
      <c r="F32" s="29">
        <v>2283</v>
      </c>
      <c r="G32" s="30">
        <f t="shared" si="3"/>
        <v>0.12153236459709379</v>
      </c>
      <c r="H32" s="31">
        <f t="shared" si="4"/>
        <v>-0.62812089356110379</v>
      </c>
      <c r="J32" s="158"/>
      <c r="K32" s="162" t="s">
        <v>64</v>
      </c>
      <c r="L32" s="163"/>
      <c r="M32" s="99">
        <f>'[1]1월'!D32+'[1]2월'!D32+'[1]3월'!D32+'[1]4월'!D32+'5월'!D32</f>
        <v>4329</v>
      </c>
      <c r="N32" s="100">
        <v>7559</v>
      </c>
      <c r="O32" s="31">
        <f t="shared" si="5"/>
        <v>-0.42730519910041009</v>
      </c>
      <c r="P32" s="39"/>
      <c r="Q32" s="94"/>
      <c r="R32" s="95"/>
      <c r="S32" s="95"/>
      <c r="U32" s="96"/>
    </row>
    <row r="33" spans="1:21" s="13" customFormat="1" ht="21" customHeight="1">
      <c r="A33" s="158"/>
      <c r="B33" s="162" t="s">
        <v>65</v>
      </c>
      <c r="C33" s="163"/>
      <c r="D33" s="97">
        <v>1003</v>
      </c>
      <c r="E33" s="98">
        <v>1806</v>
      </c>
      <c r="F33" s="29">
        <v>2768</v>
      </c>
      <c r="G33" s="30">
        <f t="shared" si="3"/>
        <v>-0.44462901439645625</v>
      </c>
      <c r="H33" s="31">
        <f t="shared" si="4"/>
        <v>-0.63764450867052025</v>
      </c>
      <c r="J33" s="158"/>
      <c r="K33" s="162" t="s">
        <v>66</v>
      </c>
      <c r="L33" s="163"/>
      <c r="M33" s="101">
        <f>'[1]1월'!D33+'[1]2월'!D33+'[1]3월'!D33+'[1]4월'!D33+'5월'!D33</f>
        <v>6719</v>
      </c>
      <c r="N33" s="100">
        <v>13306</v>
      </c>
      <c r="O33" s="31">
        <f t="shared" si="5"/>
        <v>-0.49503983165489251</v>
      </c>
      <c r="P33" s="39"/>
      <c r="Q33" s="94"/>
      <c r="R33" s="95"/>
      <c r="S33" s="95"/>
      <c r="U33" s="96"/>
    </row>
    <row r="34" spans="1:21" s="13" customFormat="1" ht="21" customHeight="1">
      <c r="A34" s="158"/>
      <c r="B34" s="162" t="s">
        <v>42</v>
      </c>
      <c r="C34" s="163"/>
      <c r="D34" s="97">
        <v>22739</v>
      </c>
      <c r="E34" s="98">
        <v>22909</v>
      </c>
      <c r="F34" s="29">
        <v>22839</v>
      </c>
      <c r="G34" s="30">
        <f t="shared" si="3"/>
        <v>-7.4206643677157446E-3</v>
      </c>
      <c r="H34" s="31">
        <f t="shared" si="4"/>
        <v>-4.3784754148605458E-3</v>
      </c>
      <c r="J34" s="158"/>
      <c r="K34" s="162" t="s">
        <v>67</v>
      </c>
      <c r="L34" s="163"/>
      <c r="M34" s="101">
        <f>'[1]1월'!D34+'[1]2월'!D34+'[1]3월'!D34+'[1]4월'!D34+'5월'!D34</f>
        <v>114597</v>
      </c>
      <c r="N34" s="102">
        <v>111239</v>
      </c>
      <c r="O34" s="31">
        <f t="shared" si="5"/>
        <v>3.018725447010491E-2</v>
      </c>
      <c r="P34" s="39"/>
      <c r="Q34" s="94"/>
      <c r="R34" s="95"/>
      <c r="S34" s="95"/>
      <c r="U34" s="96"/>
    </row>
    <row r="35" spans="1:21" s="13" customFormat="1" ht="21" customHeight="1" thickBot="1">
      <c r="A35" s="159"/>
      <c r="B35" s="148" t="s">
        <v>68</v>
      </c>
      <c r="C35" s="149"/>
      <c r="D35" s="97">
        <v>300</v>
      </c>
      <c r="E35" s="103">
        <v>1115</v>
      </c>
      <c r="F35" s="104">
        <v>203</v>
      </c>
      <c r="G35" s="30">
        <f t="shared" si="3"/>
        <v>-0.73094170403587444</v>
      </c>
      <c r="H35" s="31">
        <f t="shared" si="4"/>
        <v>0.47783251231527096</v>
      </c>
      <c r="J35" s="159"/>
      <c r="K35" s="148" t="s">
        <v>69</v>
      </c>
      <c r="L35" s="149"/>
      <c r="M35" s="105">
        <f>'[1]1월'!D35+'[1]2월'!D35+'[1]3월'!D35+'[1]4월'!D35+'5월'!D35</f>
        <v>3776</v>
      </c>
      <c r="N35" s="102">
        <v>1886</v>
      </c>
      <c r="O35" s="31">
        <f t="shared" si="5"/>
        <v>1.002120890774125</v>
      </c>
      <c r="P35" s="39"/>
      <c r="Q35" s="94"/>
      <c r="R35" s="95"/>
      <c r="S35" s="95"/>
      <c r="U35" s="96"/>
    </row>
    <row r="36" spans="1:21" s="13" customFormat="1" ht="21" customHeight="1" thickBot="1">
      <c r="A36" s="150" t="s">
        <v>70</v>
      </c>
      <c r="B36" s="151"/>
      <c r="C36" s="151"/>
      <c r="D36" s="75">
        <f>SUM(D31:D35)</f>
        <v>34728</v>
      </c>
      <c r="E36" s="75">
        <v>36602</v>
      </c>
      <c r="F36" s="75">
        <v>42474</v>
      </c>
      <c r="G36" s="106">
        <f t="shared" si="3"/>
        <v>-5.1199388011584065E-2</v>
      </c>
      <c r="H36" s="107">
        <f t="shared" si="4"/>
        <v>-0.18237039129820595</v>
      </c>
      <c r="I36" s="108"/>
      <c r="J36" s="152" t="s">
        <v>70</v>
      </c>
      <c r="K36" s="153"/>
      <c r="L36" s="153"/>
      <c r="M36" s="109">
        <f>SUM(M31:M35)</f>
        <v>183714</v>
      </c>
      <c r="N36" s="109">
        <v>193569</v>
      </c>
      <c r="O36" s="77">
        <f t="shared" si="5"/>
        <v>-5.0912077863707515E-2</v>
      </c>
      <c r="P36" s="108"/>
      <c r="Q36" s="110"/>
      <c r="R36" s="111"/>
      <c r="S36" s="111"/>
      <c r="U36" s="96"/>
    </row>
    <row r="37" spans="1:21" s="26" customFormat="1" ht="21" customHeight="1" thickBot="1">
      <c r="A37" s="112"/>
      <c r="B37" s="112"/>
      <c r="C37" s="112"/>
      <c r="D37" s="113"/>
      <c r="E37" s="114"/>
      <c r="F37" s="114"/>
      <c r="G37" s="115"/>
      <c r="H37" s="82"/>
      <c r="J37" s="116"/>
      <c r="K37" s="117"/>
      <c r="L37" s="117"/>
      <c r="M37" s="118"/>
      <c r="N37" s="119"/>
      <c r="O37" s="120"/>
      <c r="Q37" s="13"/>
      <c r="R37" s="13"/>
      <c r="S37" s="13"/>
      <c r="T37" s="13"/>
    </row>
    <row r="38" spans="1:21" s="13" customFormat="1" ht="21" customHeight="1" thickBot="1">
      <c r="A38" s="154" t="s">
        <v>71</v>
      </c>
      <c r="B38" s="155"/>
      <c r="C38" s="156"/>
      <c r="D38" s="121">
        <f>SUM(D26,D36)</f>
        <v>51907</v>
      </c>
      <c r="E38" s="122">
        <v>50580</v>
      </c>
      <c r="F38" s="123">
        <v>54676</v>
      </c>
      <c r="G38" s="124">
        <f>(D38-E38)/E38</f>
        <v>2.6235666271253458E-2</v>
      </c>
      <c r="H38" s="125">
        <f>(D38-F38)/F38</f>
        <v>-5.0643792523227739E-2</v>
      </c>
      <c r="J38" s="154" t="s">
        <v>71</v>
      </c>
      <c r="K38" s="155"/>
      <c r="L38" s="156"/>
      <c r="M38" s="121">
        <f>SUM(M26,M36)</f>
        <v>252435</v>
      </c>
      <c r="N38" s="121">
        <v>252693</v>
      </c>
      <c r="O38" s="126">
        <f>(M38-N38)/N38</f>
        <v>-1.0210017689449252E-3</v>
      </c>
      <c r="R38" s="108"/>
    </row>
    <row r="39" spans="1:21" s="26" customFormat="1" ht="9" customHeight="1">
      <c r="A39" s="127"/>
      <c r="B39" s="127"/>
      <c r="C39" s="127"/>
      <c r="D39" s="128"/>
      <c r="E39" s="128"/>
      <c r="F39" s="129"/>
      <c r="G39" s="130"/>
      <c r="H39" s="131"/>
      <c r="J39" s="87"/>
      <c r="K39" s="87"/>
      <c r="L39" s="87"/>
      <c r="M39" s="39"/>
      <c r="N39" s="51"/>
      <c r="O39" s="85"/>
    </row>
    <row r="40" spans="1:21" s="68" customFormat="1" ht="18" customHeight="1">
      <c r="A40" s="132"/>
      <c r="J40" s="134"/>
      <c r="K40" s="133"/>
      <c r="L40" s="133"/>
      <c r="M40" s="133"/>
      <c r="N40" s="133"/>
      <c r="O40" s="133"/>
    </row>
    <row r="41" spans="1:21" s="68" customFormat="1" ht="18" customHeight="1">
      <c r="A41" s="134"/>
      <c r="G41" s="69"/>
      <c r="J41" s="133"/>
      <c r="K41" s="133"/>
      <c r="L41" s="133"/>
      <c r="M41" s="133"/>
      <c r="N41" s="133"/>
      <c r="O41" s="133"/>
    </row>
    <row r="42" spans="1:21" s="68" customFormat="1" ht="18" customHeight="1">
      <c r="J42" s="135"/>
      <c r="K42" s="133"/>
      <c r="L42" s="135"/>
      <c r="M42" s="135"/>
      <c r="N42" s="135"/>
      <c r="O42" s="135"/>
    </row>
    <row r="43" spans="1:21" s="13" customFormat="1" ht="18" customHeight="1">
      <c r="J43" s="135"/>
      <c r="K43" s="133"/>
      <c r="L43" s="135"/>
      <c r="M43" s="135"/>
      <c r="N43" s="135"/>
      <c r="O43" s="135"/>
    </row>
    <row r="44" spans="1:21" s="13" customFormat="1" ht="15.75" customHeight="1">
      <c r="J44" s="135"/>
      <c r="K44" s="133"/>
      <c r="L44" s="135"/>
      <c r="M44" s="135"/>
      <c r="N44" s="135"/>
      <c r="O44" s="135"/>
    </row>
    <row r="45" spans="1:21" s="13" customFormat="1" ht="15.75" customHeight="1">
      <c r="J45" s="135"/>
      <c r="K45" s="135"/>
      <c r="L45" s="135"/>
      <c r="M45" s="135"/>
      <c r="N45" s="135"/>
      <c r="O45" s="135"/>
    </row>
    <row r="46" spans="1:21" s="13" customFormat="1" ht="15.75" customHeight="1">
      <c r="J46" s="135"/>
      <c r="K46" s="135"/>
      <c r="L46" s="135"/>
      <c r="M46" s="135"/>
      <c r="N46" s="135"/>
      <c r="O46" s="135"/>
    </row>
    <row r="47" spans="1:21" s="13" customFormat="1" ht="15.75" customHeight="1">
      <c r="J47" s="135"/>
      <c r="K47" s="135"/>
      <c r="L47" s="135"/>
      <c r="M47" s="135"/>
      <c r="N47" s="135"/>
      <c r="O47" s="135"/>
    </row>
    <row r="48" spans="1:21" s="13" customFormat="1" ht="15.75" customHeight="1">
      <c r="J48" s="135"/>
      <c r="K48" s="135"/>
      <c r="L48" s="135"/>
      <c r="M48" s="135"/>
      <c r="N48" s="135"/>
      <c r="O48" s="135"/>
    </row>
    <row r="49" spans="10:15" s="13" customFormat="1" ht="15.75" customHeight="1">
      <c r="J49" s="135"/>
      <c r="K49" s="135"/>
      <c r="L49" s="135"/>
      <c r="M49" s="135"/>
      <c r="N49" s="135"/>
      <c r="O49" s="135"/>
    </row>
    <row r="50" spans="10:15" s="13" customFormat="1" ht="15.75" customHeight="1">
      <c r="J50" s="135"/>
      <c r="K50" s="135"/>
      <c r="L50" s="135"/>
      <c r="M50" s="135"/>
      <c r="N50" s="135"/>
      <c r="O50" s="135"/>
    </row>
    <row r="51" spans="10:15" s="13" customFormat="1" ht="15.75" customHeight="1">
      <c r="J51" s="135"/>
      <c r="K51" s="135"/>
      <c r="L51" s="135"/>
      <c r="M51" s="135"/>
      <c r="N51" s="135"/>
      <c r="O51" s="135"/>
    </row>
    <row r="52" spans="10:15" s="13" customFormat="1" ht="15.75" customHeight="1">
      <c r="J52" s="135"/>
      <c r="K52" s="135"/>
      <c r="L52" s="135"/>
      <c r="M52" s="135"/>
      <c r="N52" s="135"/>
      <c r="O52" s="135"/>
    </row>
    <row r="53" spans="10:15" s="13" customFormat="1" ht="15.75" customHeight="1">
      <c r="J53" s="135"/>
      <c r="K53" s="135"/>
      <c r="L53" s="135"/>
      <c r="M53" s="135"/>
      <c r="N53" s="135"/>
      <c r="O53" s="135"/>
    </row>
    <row r="54" spans="10:15" s="13" customFormat="1" ht="15.75" customHeight="1">
      <c r="J54" s="135"/>
      <c r="K54" s="135"/>
      <c r="L54" s="135"/>
      <c r="M54" s="135"/>
      <c r="N54" s="135"/>
      <c r="O54" s="135"/>
    </row>
    <row r="55" spans="10:15" s="13" customFormat="1" ht="15.75" customHeight="1">
      <c r="J55" s="135"/>
      <c r="K55" s="135"/>
      <c r="L55" s="135"/>
      <c r="M55" s="135"/>
      <c r="N55" s="135"/>
      <c r="O55" s="135"/>
    </row>
    <row r="56" spans="10:15" s="13" customFormat="1" ht="15.75" customHeight="1">
      <c r="J56" s="135"/>
      <c r="K56" s="135"/>
      <c r="L56" s="135"/>
      <c r="M56" s="135"/>
      <c r="N56" s="135"/>
      <c r="O56" s="135"/>
    </row>
    <row r="57" spans="10:15" s="13" customFormat="1" ht="15.75" customHeight="1">
      <c r="J57" s="135"/>
      <c r="K57" s="135"/>
      <c r="L57" s="135"/>
      <c r="M57" s="135"/>
      <c r="N57" s="135"/>
      <c r="O57" s="135"/>
    </row>
    <row r="58" spans="10:15" s="13" customFormat="1" ht="15.75" customHeight="1">
      <c r="J58" s="135"/>
      <c r="K58" s="135"/>
      <c r="L58" s="135"/>
      <c r="M58" s="135"/>
      <c r="N58" s="135"/>
      <c r="O58" s="135"/>
    </row>
    <row r="59" spans="10:15" s="13" customFormat="1" ht="15.75" customHeight="1">
      <c r="J59" s="135"/>
      <c r="K59" s="135"/>
      <c r="L59" s="135"/>
      <c r="M59" s="135"/>
      <c r="N59" s="135"/>
      <c r="O59" s="135"/>
    </row>
    <row r="60" spans="10:15" s="13" customFormat="1" ht="15.75" customHeight="1">
      <c r="J60" s="135"/>
      <c r="K60" s="135"/>
      <c r="L60" s="135"/>
      <c r="M60" s="135"/>
      <c r="N60" s="135"/>
      <c r="O60" s="135"/>
    </row>
    <row r="61" spans="10:15" s="13" customFormat="1" ht="15.75" customHeight="1">
      <c r="J61" s="135"/>
      <c r="K61" s="135"/>
      <c r="L61" s="135"/>
      <c r="M61" s="135"/>
      <c r="N61" s="135"/>
      <c r="O61" s="135"/>
    </row>
    <row r="62" spans="10:15" s="13" customFormat="1" ht="15.75" customHeight="1">
      <c r="J62" s="135"/>
      <c r="K62" s="135"/>
      <c r="L62" s="135"/>
      <c r="M62" s="135"/>
      <c r="N62" s="135"/>
      <c r="O62" s="135"/>
    </row>
    <row r="63" spans="10:15" s="13" customFormat="1" ht="15.75" customHeight="1">
      <c r="J63" s="135"/>
      <c r="K63" s="135"/>
      <c r="L63" s="135"/>
      <c r="M63" s="135"/>
      <c r="N63" s="135"/>
      <c r="O63" s="135"/>
    </row>
    <row r="64" spans="10:15" s="13" customFormat="1" ht="15.75" customHeight="1">
      <c r="J64" s="135"/>
      <c r="K64" s="135"/>
      <c r="L64" s="135"/>
      <c r="M64" s="135"/>
      <c r="N64" s="135"/>
      <c r="O64" s="135"/>
    </row>
    <row r="65" spans="10:15" s="13" customFormat="1" ht="15.75" customHeight="1">
      <c r="J65" s="135"/>
      <c r="K65" s="135"/>
      <c r="L65" s="135"/>
      <c r="M65" s="135"/>
      <c r="N65" s="135"/>
      <c r="O65" s="135"/>
    </row>
    <row r="66" spans="10:15" s="13" customFormat="1" ht="15.75" customHeight="1">
      <c r="J66" s="135"/>
      <c r="K66" s="135"/>
      <c r="L66" s="135"/>
      <c r="M66" s="135"/>
      <c r="N66" s="135"/>
      <c r="O66" s="135"/>
    </row>
    <row r="67" spans="10:15" s="13" customFormat="1" ht="15.75" customHeight="1">
      <c r="J67" s="135"/>
      <c r="K67" s="135"/>
      <c r="L67" s="135"/>
      <c r="M67" s="135"/>
      <c r="N67" s="135"/>
      <c r="O67" s="135"/>
    </row>
    <row r="68" spans="10:15" s="13" customFormat="1" ht="15.75" customHeight="1">
      <c r="J68" s="135"/>
      <c r="K68" s="135"/>
      <c r="L68" s="135"/>
      <c r="M68" s="135"/>
      <c r="N68" s="135"/>
      <c r="O68" s="135"/>
    </row>
    <row r="69" spans="10:15" s="13" customFormat="1" ht="15.75" customHeight="1">
      <c r="J69" s="135"/>
      <c r="K69" s="135"/>
      <c r="L69" s="135"/>
      <c r="M69" s="135"/>
      <c r="N69" s="135"/>
      <c r="O69" s="135"/>
    </row>
    <row r="70" spans="10:15" s="13" customFormat="1" ht="15.75" customHeight="1">
      <c r="J70" s="135"/>
      <c r="K70" s="135"/>
      <c r="L70" s="135"/>
      <c r="M70" s="135"/>
      <c r="N70" s="135"/>
      <c r="O70" s="135"/>
    </row>
    <row r="71" spans="10:15" s="13" customFormat="1" ht="15.75" customHeight="1">
      <c r="J71" s="135"/>
      <c r="K71" s="135"/>
      <c r="L71" s="135"/>
      <c r="M71" s="135"/>
      <c r="N71" s="135"/>
      <c r="O71" s="135"/>
    </row>
    <row r="72" spans="10:15" s="13" customFormat="1" ht="15.75" customHeight="1">
      <c r="J72" s="135"/>
      <c r="K72" s="135"/>
      <c r="L72" s="135"/>
      <c r="M72" s="135"/>
      <c r="N72" s="135"/>
      <c r="O72" s="135"/>
    </row>
    <row r="73" spans="10:15" s="13" customFormat="1" ht="15.75" customHeight="1">
      <c r="J73" s="135"/>
      <c r="K73" s="135"/>
      <c r="L73" s="135"/>
      <c r="M73" s="135"/>
      <c r="N73" s="135"/>
      <c r="O73" s="135"/>
    </row>
    <row r="74" spans="10:15" s="13" customFormat="1" ht="15.75" customHeight="1">
      <c r="J74" s="135"/>
      <c r="K74" s="135"/>
      <c r="L74" s="135"/>
      <c r="M74" s="135"/>
      <c r="N74" s="135"/>
      <c r="O74" s="135"/>
    </row>
    <row r="75" spans="10:15" s="13" customFormat="1" ht="15.75" customHeight="1">
      <c r="J75" s="135"/>
      <c r="K75" s="135"/>
      <c r="L75" s="135"/>
      <c r="M75" s="135"/>
      <c r="N75" s="135"/>
      <c r="O75" s="135"/>
    </row>
    <row r="76" spans="10:15" ht="15.75" customHeight="1">
      <c r="J76" s="135"/>
      <c r="K76" s="135"/>
      <c r="L76" s="135"/>
      <c r="M76" s="135"/>
      <c r="N76" s="135"/>
      <c r="O76" s="135"/>
    </row>
  </sheetData>
  <mergeCells count="49">
    <mergeCell ref="B20:C20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A18:C18"/>
    <mergeCell ref="J18:L18"/>
    <mergeCell ref="A27:D27"/>
    <mergeCell ref="J27:M27"/>
    <mergeCell ref="K20:L20"/>
    <mergeCell ref="B21:C21"/>
    <mergeCell ref="K21:L21"/>
    <mergeCell ref="A22:C22"/>
    <mergeCell ref="J22:L22"/>
    <mergeCell ref="A23:A24"/>
    <mergeCell ref="B23:C23"/>
    <mergeCell ref="J23:J24"/>
    <mergeCell ref="K23:L23"/>
    <mergeCell ref="B24:C24"/>
    <mergeCell ref="A19:A21"/>
    <mergeCell ref="B19:C19"/>
    <mergeCell ref="J19:J21"/>
    <mergeCell ref="K19:L19"/>
    <mergeCell ref="K24:L24"/>
    <mergeCell ref="A25:C25"/>
    <mergeCell ref="J25:L25"/>
    <mergeCell ref="A26:C26"/>
    <mergeCell ref="J26:L26"/>
    <mergeCell ref="B35:C35"/>
    <mergeCell ref="K35:L35"/>
    <mergeCell ref="A36:C36"/>
    <mergeCell ref="J36:L36"/>
    <mergeCell ref="A38:C38"/>
    <mergeCell ref="J38:L38"/>
    <mergeCell ref="A31:A35"/>
    <mergeCell ref="B31:C31"/>
    <mergeCell ref="J31:J35"/>
    <mergeCell ref="K31:L31"/>
    <mergeCell ref="B32:C32"/>
    <mergeCell ref="K32:L32"/>
    <mergeCell ref="B33:C33"/>
    <mergeCell ref="K33:L33"/>
    <mergeCell ref="B34:C34"/>
    <mergeCell ref="K34:L34"/>
  </mergeCells>
  <phoneticPr fontId="3" type="noConversion"/>
  <pageMargins left="1.1100000000000001" right="0.75" top="0.42" bottom="0.33" header="0.21" footer="0.28000000000000003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2016-06-01T00:57:44Z</dcterms:created>
  <dcterms:modified xsi:type="dcterms:W3CDTF">2016-06-01T04:47:02Z</dcterms:modified>
</cp:coreProperties>
</file>