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T89K\Desktop\판매실적\"/>
    </mc:Choice>
  </mc:AlternateContent>
  <bookViews>
    <workbookView xWindow="0" yWindow="0" windowWidth="24000" windowHeight="9840"/>
  </bookViews>
  <sheets>
    <sheet name="12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M5" i="1"/>
  <c r="O5" i="1" s="1"/>
  <c r="D6" i="1"/>
  <c r="H6" i="1" s="1"/>
  <c r="G6" i="1"/>
  <c r="G7" i="1"/>
  <c r="H7" i="1"/>
  <c r="M7" i="1"/>
  <c r="O7" i="1" s="1"/>
  <c r="D8" i="1"/>
  <c r="H8" i="1" s="1"/>
  <c r="G8" i="1"/>
  <c r="M8" i="1"/>
  <c r="O8" i="1" s="1"/>
  <c r="G9" i="1"/>
  <c r="H9" i="1"/>
  <c r="M9" i="1"/>
  <c r="O9" i="1" s="1"/>
  <c r="D10" i="1"/>
  <c r="G10" i="1" s="1"/>
  <c r="G11" i="1"/>
  <c r="H11" i="1"/>
  <c r="M11" i="1"/>
  <c r="O11" i="1" s="1"/>
  <c r="D12" i="1"/>
  <c r="G12" i="1"/>
  <c r="H12" i="1"/>
  <c r="H13" i="1"/>
  <c r="M13" i="1"/>
  <c r="M15" i="1" s="1"/>
  <c r="O15" i="1" s="1"/>
  <c r="O13" i="1"/>
  <c r="G14" i="1"/>
  <c r="H14" i="1"/>
  <c r="M14" i="1"/>
  <c r="O14" i="1"/>
  <c r="D15" i="1"/>
  <c r="G15" i="1" s="1"/>
  <c r="G16" i="1"/>
  <c r="H16" i="1"/>
  <c r="M16" i="1"/>
  <c r="O16" i="1" s="1"/>
  <c r="D17" i="1"/>
  <c r="H17" i="1" s="1"/>
  <c r="G17" i="1"/>
  <c r="M18" i="1"/>
  <c r="M20" i="1" s="1"/>
  <c r="O20" i="1" s="1"/>
  <c r="G19" i="1"/>
  <c r="M19" i="1"/>
  <c r="D20" i="1"/>
  <c r="H20" i="1" s="1"/>
  <c r="G20" i="1"/>
  <c r="D21" i="1"/>
  <c r="G21" i="1" s="1"/>
  <c r="G22" i="1"/>
  <c r="H22" i="1"/>
  <c r="M22" i="1"/>
  <c r="O22" i="1" s="1"/>
  <c r="G23" i="1"/>
  <c r="H23" i="1"/>
  <c r="M23" i="1"/>
  <c r="O23" i="1" s="1"/>
  <c r="G24" i="1"/>
  <c r="H24" i="1"/>
  <c r="M24" i="1"/>
  <c r="O24" i="1" s="1"/>
  <c r="D25" i="1"/>
  <c r="G25" i="1"/>
  <c r="H25" i="1"/>
  <c r="G26" i="1"/>
  <c r="H26" i="1"/>
  <c r="M26" i="1"/>
  <c r="O26" i="1" s="1"/>
  <c r="G27" i="1"/>
  <c r="H27" i="1"/>
  <c r="M27" i="1"/>
  <c r="O27" i="1" s="1"/>
  <c r="D28" i="1"/>
  <c r="H28" i="1" s="1"/>
  <c r="G28" i="1"/>
  <c r="G34" i="1"/>
  <c r="H34" i="1"/>
  <c r="O34" i="1"/>
  <c r="G35" i="1"/>
  <c r="H35" i="1"/>
  <c r="O35" i="1"/>
  <c r="G36" i="1"/>
  <c r="H36" i="1"/>
  <c r="O36" i="1"/>
  <c r="G37" i="1"/>
  <c r="H37" i="1"/>
  <c r="O37" i="1"/>
  <c r="G38" i="1"/>
  <c r="H38" i="1"/>
  <c r="O38" i="1"/>
  <c r="D39" i="1"/>
  <c r="E39" i="1"/>
  <c r="E41" i="1" s="1"/>
  <c r="F39" i="1"/>
  <c r="H39" i="1"/>
  <c r="M39" i="1"/>
  <c r="N39" i="1"/>
  <c r="F41" i="1"/>
  <c r="N41" i="1"/>
  <c r="G44" i="1"/>
  <c r="H44" i="1"/>
  <c r="M44" i="1"/>
  <c r="O44" i="1"/>
  <c r="M25" i="1" l="1"/>
  <c r="O25" i="1" s="1"/>
  <c r="O18" i="1"/>
  <c r="M12" i="1"/>
  <c r="O12" i="1" s="1"/>
  <c r="M10" i="1"/>
  <c r="O10" i="1" s="1"/>
  <c r="H15" i="1"/>
  <c r="O39" i="1"/>
  <c r="G39" i="1"/>
  <c r="D29" i="1"/>
  <c r="H21" i="1"/>
  <c r="H10" i="1"/>
  <c r="M28" i="1"/>
  <c r="O28" i="1" s="1"/>
  <c r="M17" i="1"/>
  <c r="O17" i="1" s="1"/>
  <c r="M6" i="1"/>
  <c r="H29" i="1" l="1"/>
  <c r="D41" i="1"/>
  <c r="G29" i="1"/>
  <c r="O6" i="1"/>
  <c r="M21" i="1"/>
  <c r="H41" i="1" l="1"/>
  <c r="G41" i="1"/>
  <c r="M29" i="1"/>
  <c r="O21" i="1"/>
  <c r="M41" i="1" l="1"/>
  <c r="O41" i="1" s="1"/>
  <c r="O29" i="1"/>
</calcChain>
</file>

<file path=xl/sharedStrings.xml><?xml version="1.0" encoding="utf-8"?>
<sst xmlns="http://schemas.openxmlformats.org/spreadsheetml/2006/main" count="114" uniqueCount="79">
  <si>
    <t>수출 계</t>
    <phoneticPr fontId="3" type="noConversion"/>
  </si>
  <si>
    <t>CKD 수출</t>
    <phoneticPr fontId="3" type="noConversion"/>
  </si>
  <si>
    <t>※ 참고</t>
    <phoneticPr fontId="3" type="noConversion"/>
  </si>
  <si>
    <t>※ 참고</t>
    <phoneticPr fontId="3" type="noConversion"/>
  </si>
  <si>
    <t>총  계</t>
    <phoneticPr fontId="3" type="noConversion"/>
  </si>
  <si>
    <t>총  계(내수+수출)</t>
    <phoneticPr fontId="3" type="noConversion"/>
  </si>
  <si>
    <t>중대형승용차</t>
  </si>
  <si>
    <t>중대형승용차</t>
    <phoneticPr fontId="3" type="noConversion"/>
  </si>
  <si>
    <t>R V</t>
  </si>
  <si>
    <t>RV</t>
    <phoneticPr fontId="3" type="noConversion"/>
  </si>
  <si>
    <t>준중형승용차</t>
  </si>
  <si>
    <t>준중형승용차</t>
    <phoneticPr fontId="3" type="noConversion"/>
  </si>
  <si>
    <t>소형승용차</t>
  </si>
  <si>
    <t>소형승용차</t>
    <phoneticPr fontId="3" type="noConversion"/>
  </si>
  <si>
    <t>경승용차</t>
  </si>
  <si>
    <t>세
그
먼
트</t>
    <phoneticPr fontId="3" type="noConversion"/>
  </si>
  <si>
    <t>경승용차</t>
    <phoneticPr fontId="3" type="noConversion"/>
  </si>
  <si>
    <t>수출 (선적기준)</t>
    <phoneticPr fontId="3" type="noConversion"/>
  </si>
  <si>
    <t>* 2016년 1월 판매실적에 단종차량 47대 포함</t>
    <phoneticPr fontId="3" type="noConversion"/>
  </si>
  <si>
    <t>* 2017년 1월, 5월, 7월, 9월, 12월 판매실적에 단종차량 41대 포함</t>
    <phoneticPr fontId="3" type="noConversion"/>
  </si>
  <si>
    <t>내수 계</t>
    <phoneticPr fontId="3" type="noConversion"/>
  </si>
  <si>
    <t>경상용차 계</t>
    <phoneticPr fontId="3" type="noConversion"/>
  </si>
  <si>
    <t>경상용차 계</t>
    <phoneticPr fontId="3" type="noConversion"/>
  </si>
  <si>
    <t>라보</t>
  </si>
  <si>
    <t>라보</t>
    <phoneticPr fontId="3" type="noConversion"/>
  </si>
  <si>
    <t>다마스</t>
  </si>
  <si>
    <t>상
용</t>
    <phoneticPr fontId="3" type="noConversion"/>
  </si>
  <si>
    <t>다마스</t>
    <phoneticPr fontId="3" type="noConversion"/>
  </si>
  <si>
    <t>상
용</t>
    <phoneticPr fontId="3" type="noConversion"/>
  </si>
  <si>
    <t>RV 계</t>
    <phoneticPr fontId="3" type="noConversion"/>
  </si>
  <si>
    <t>트랙스</t>
    <phoneticPr fontId="3" type="noConversion"/>
  </si>
  <si>
    <t>올란도</t>
    <phoneticPr fontId="3" type="noConversion"/>
  </si>
  <si>
    <t>캡티바</t>
    <phoneticPr fontId="3" type="noConversion"/>
  </si>
  <si>
    <t>RV</t>
  </si>
  <si>
    <t>RV</t>
    <phoneticPr fontId="3" type="noConversion"/>
  </si>
  <si>
    <t>승용차 계</t>
    <phoneticPr fontId="3" type="noConversion"/>
  </si>
  <si>
    <t>소  계</t>
    <phoneticPr fontId="3" type="noConversion"/>
  </si>
  <si>
    <t>-</t>
    <phoneticPr fontId="3" type="noConversion"/>
  </si>
  <si>
    <t>볼트EV(Bolt EV)</t>
    <phoneticPr fontId="3" type="noConversion"/>
  </si>
  <si>
    <t>-</t>
    <phoneticPr fontId="3" type="noConversion"/>
  </si>
  <si>
    <t>볼트EV(Bolt EV)</t>
    <phoneticPr fontId="3" type="noConversion"/>
  </si>
  <si>
    <t>볼트(Volt)</t>
    <phoneticPr fontId="3" type="noConversion"/>
  </si>
  <si>
    <t>PHEV
&amp;
EV</t>
    <phoneticPr fontId="3" type="noConversion"/>
  </si>
  <si>
    <t>-</t>
    <phoneticPr fontId="3" type="noConversion"/>
  </si>
  <si>
    <t>소  계</t>
    <phoneticPr fontId="3" type="noConversion"/>
  </si>
  <si>
    <t>카마로</t>
    <phoneticPr fontId="3" type="noConversion"/>
  </si>
  <si>
    <t>스포츠</t>
    <phoneticPr fontId="3" type="noConversion"/>
  </si>
  <si>
    <t>소  계</t>
  </si>
  <si>
    <t>임팔라</t>
    <phoneticPr fontId="3" type="noConversion"/>
  </si>
  <si>
    <t>준대형</t>
    <phoneticPr fontId="3" type="noConversion"/>
  </si>
  <si>
    <t>알페온</t>
  </si>
  <si>
    <t>준대형</t>
  </si>
  <si>
    <t>말리부</t>
    <phoneticPr fontId="3" type="noConversion"/>
  </si>
  <si>
    <t>중형</t>
  </si>
  <si>
    <t>중형</t>
    <phoneticPr fontId="3" type="noConversion"/>
  </si>
  <si>
    <t>크루즈</t>
    <phoneticPr fontId="3" type="noConversion"/>
  </si>
  <si>
    <t>준중형</t>
  </si>
  <si>
    <t>준중형</t>
    <phoneticPr fontId="3" type="noConversion"/>
  </si>
  <si>
    <t>아베오</t>
    <phoneticPr fontId="3" type="noConversion"/>
  </si>
  <si>
    <t>소형</t>
  </si>
  <si>
    <t>소형</t>
    <phoneticPr fontId="3" type="noConversion"/>
  </si>
  <si>
    <t>스파크</t>
    <phoneticPr fontId="3" type="noConversion"/>
  </si>
  <si>
    <t>경형</t>
  </si>
  <si>
    <t>승
용</t>
    <phoneticPr fontId="3" type="noConversion"/>
  </si>
  <si>
    <t>경형</t>
    <phoneticPr fontId="3" type="noConversion"/>
  </si>
  <si>
    <t>전년대비증감</t>
  </si>
  <si>
    <t>'16. 1-12</t>
    <phoneticPr fontId="3" type="noConversion"/>
  </si>
  <si>
    <t>'17. 1-12</t>
    <phoneticPr fontId="3" type="noConversion"/>
  </si>
  <si>
    <t>구  분</t>
    <phoneticPr fontId="3" type="noConversion"/>
  </si>
  <si>
    <t>전년동월대비</t>
    <phoneticPr fontId="3" type="noConversion"/>
  </si>
  <si>
    <t>전월대비증감</t>
    <phoneticPr fontId="3" type="noConversion"/>
  </si>
  <si>
    <t>'16. 12.</t>
    <phoneticPr fontId="12" type="noConversion"/>
  </si>
  <si>
    <t>'17. 11.</t>
    <phoneticPr fontId="3" type="noConversion"/>
  </si>
  <si>
    <t>'17. 12.</t>
    <phoneticPr fontId="12" type="noConversion"/>
  </si>
  <si>
    <t>구  분</t>
    <phoneticPr fontId="3" type="noConversion"/>
  </si>
  <si>
    <t>내수</t>
  </si>
  <si>
    <t>내수</t>
    <phoneticPr fontId="3" type="noConversion"/>
  </si>
  <si>
    <t>한국지엠 2017년 1-12월 판매실적</t>
    <phoneticPr fontId="3" type="noConversion"/>
  </si>
  <si>
    <t>한국지엠 2017년 12월 판매실적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</si>
</sst>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0.0%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u/>
      <sz val="14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5" fillId="2" borderId="2" xfId="0" applyNumberFormat="1" applyFont="1" applyFill="1" applyBorder="1" applyAlignment="1">
      <alignment horizontal="right" vertical="center"/>
    </xf>
    <xf numFmtId="41" fontId="8" fillId="3" borderId="2" xfId="1" applyFont="1" applyFill="1" applyBorder="1" applyAlignment="1">
      <alignment vertical="center"/>
    </xf>
    <xf numFmtId="41" fontId="5" fillId="4" borderId="2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5" fillId="2" borderId="3" xfId="0" applyNumberFormat="1" applyFont="1" applyFill="1" applyBorder="1" applyAlignment="1">
      <alignment horizontal="right" vertical="center"/>
    </xf>
    <xf numFmtId="41" fontId="8" fillId="3" borderId="6" xfId="1" applyFont="1" applyFill="1" applyBorder="1" applyAlignment="1">
      <alignment vertical="center"/>
    </xf>
    <xf numFmtId="41" fontId="5" fillId="2" borderId="6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0" xfId="0" quotePrefix="1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41" fontId="5" fillId="0" borderId="0" xfId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10" fillId="0" borderId="0" xfId="1" applyFont="1" applyFill="1" applyBorder="1" applyAlignment="1">
      <alignment vertical="center"/>
    </xf>
    <xf numFmtId="41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" xfId="0" quotePrefix="1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vertical="center"/>
    </xf>
    <xf numFmtId="41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5" borderId="3" xfId="0" applyNumberFormat="1" applyFont="1" applyFill="1" applyBorder="1" applyAlignment="1">
      <alignment horizontal="right" vertical="center"/>
    </xf>
    <xf numFmtId="41" fontId="8" fillId="6" borderId="2" xfId="1" quotePrefix="1" applyFont="1" applyFill="1" applyBorder="1" applyAlignment="1">
      <alignment vertical="center"/>
    </xf>
    <xf numFmtId="41" fontId="5" fillId="5" borderId="2" xfId="1" quotePrefix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horizontal="right" vertical="center"/>
    </xf>
    <xf numFmtId="41" fontId="10" fillId="0" borderId="4" xfId="1" quotePrefix="1" applyFont="1" applyFill="1" applyBorder="1" applyAlignment="1">
      <alignment vertical="center"/>
    </xf>
    <xf numFmtId="41" fontId="2" fillId="0" borderId="4" xfId="1" quotePrefix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7" xfId="0" quotePrefix="1" applyNumberFormat="1" applyFont="1" applyFill="1" applyBorder="1" applyAlignment="1">
      <alignment horizontal="right" vertical="center"/>
    </xf>
    <xf numFmtId="41" fontId="8" fillId="0" borderId="7" xfId="1" applyFont="1" applyFill="1" applyBorder="1" applyAlignment="1">
      <alignment vertical="center"/>
    </xf>
    <xf numFmtId="41" fontId="5" fillId="0" borderId="7" xfId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7" borderId="3" xfId="0" applyNumberFormat="1" applyFont="1" applyFill="1" applyBorder="1" applyAlignment="1">
      <alignment horizontal="right" vertical="center"/>
    </xf>
    <xf numFmtId="41" fontId="8" fillId="8" borderId="2" xfId="1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8" fillId="8" borderId="2" xfId="1" applyFont="1" applyFill="1" applyBorder="1" applyAlignment="1">
      <alignment vertical="center"/>
    </xf>
    <xf numFmtId="41" fontId="5" fillId="7" borderId="2" xfId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41" fontId="10" fillId="0" borderId="12" xfId="1" quotePrefix="1" applyFont="1" applyFill="1" applyBorder="1" applyAlignment="1">
      <alignment horizontal="right" vertical="center"/>
    </xf>
    <xf numFmtId="41" fontId="10" fillId="0" borderId="13" xfId="1" quotePrefix="1" applyFont="1" applyFill="1" applyBorder="1" applyAlignment="1">
      <alignment horizontal="right" vertical="center"/>
    </xf>
    <xf numFmtId="177" fontId="2" fillId="0" borderId="17" xfId="0" quotePrefix="1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6" fontId="10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41" fontId="10" fillId="0" borderId="19" xfId="1" quotePrefix="1" applyFont="1" applyFill="1" applyBorder="1" applyAlignment="1">
      <alignment horizontal="right" vertical="center"/>
    </xf>
    <xf numFmtId="41" fontId="10" fillId="0" borderId="11" xfId="1" quotePrefix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41" fontId="10" fillId="0" borderId="19" xfId="1" quotePrefix="1" applyFont="1" applyFill="1" applyBorder="1" applyAlignment="1">
      <alignment vertical="center"/>
    </xf>
    <xf numFmtId="41" fontId="10" fillId="0" borderId="11" xfId="1" quotePrefix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right" vertical="center"/>
    </xf>
    <xf numFmtId="41" fontId="10" fillId="0" borderId="26" xfId="1" quotePrefix="1" applyFont="1" applyFill="1" applyBorder="1" applyAlignment="1">
      <alignment vertical="center"/>
    </xf>
    <xf numFmtId="41" fontId="10" fillId="0" borderId="25" xfId="1" quotePrefix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10" fillId="0" borderId="26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177" fontId="5" fillId="10" borderId="2" xfId="0" applyNumberFormat="1" applyFont="1" applyFill="1" applyBorder="1" applyAlignment="1">
      <alignment horizontal="right" vertical="center"/>
    </xf>
    <xf numFmtId="41" fontId="5" fillId="7" borderId="3" xfId="1" applyFont="1" applyFill="1" applyBorder="1" applyAlignment="1">
      <alignment vertical="center"/>
    </xf>
    <xf numFmtId="177" fontId="5" fillId="11" borderId="13" xfId="0" quotePrefix="1" applyNumberFormat="1" applyFont="1" applyFill="1" applyBorder="1" applyAlignment="1">
      <alignment horizontal="right" vertical="center"/>
    </xf>
    <xf numFmtId="41" fontId="8" fillId="11" borderId="32" xfId="1" applyFont="1" applyFill="1" applyBorder="1" applyAlignment="1">
      <alignment vertical="center"/>
    </xf>
    <xf numFmtId="41" fontId="8" fillId="11" borderId="33" xfId="1" applyFont="1" applyFill="1" applyBorder="1" applyAlignment="1">
      <alignment vertical="center"/>
    </xf>
    <xf numFmtId="177" fontId="5" fillId="12" borderId="17" xfId="0" applyNumberFormat="1" applyFont="1" applyFill="1" applyBorder="1" applyAlignment="1">
      <alignment horizontal="right" vertical="center"/>
    </xf>
    <xf numFmtId="177" fontId="5" fillId="12" borderId="37" xfId="0" applyNumberFormat="1" applyFont="1" applyFill="1" applyBorder="1" applyAlignment="1">
      <alignment horizontal="right" vertical="center"/>
    </xf>
    <xf numFmtId="41" fontId="5" fillId="12" borderId="12" xfId="1" applyFont="1" applyFill="1" applyBorder="1" applyAlignment="1">
      <alignment vertical="center"/>
    </xf>
    <xf numFmtId="41" fontId="5" fillId="12" borderId="32" xfId="1" applyFont="1" applyFill="1" applyBorder="1" applyAlignment="1">
      <alignment vertical="center"/>
    </xf>
    <xf numFmtId="41" fontId="2" fillId="0" borderId="39" xfId="1" quotePrefix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vertical="center"/>
    </xf>
    <xf numFmtId="41" fontId="2" fillId="0" borderId="32" xfId="1" applyFont="1" applyFill="1" applyBorder="1" applyAlignment="1">
      <alignment vertical="center"/>
    </xf>
    <xf numFmtId="177" fontId="5" fillId="11" borderId="11" xfId="0" quotePrefix="1" applyNumberFormat="1" applyFont="1" applyFill="1" applyBorder="1" applyAlignment="1">
      <alignment horizontal="right" vertical="center"/>
    </xf>
    <xf numFmtId="41" fontId="8" fillId="11" borderId="19" xfId="1" applyFont="1" applyFill="1" applyBorder="1" applyAlignment="1">
      <alignment vertical="center"/>
    </xf>
    <xf numFmtId="41" fontId="8" fillId="11" borderId="44" xfId="1" applyFont="1" applyFill="1" applyBorder="1" applyAlignment="1">
      <alignment vertical="center"/>
    </xf>
    <xf numFmtId="177" fontId="5" fillId="12" borderId="21" xfId="0" applyNumberFormat="1" applyFont="1" applyFill="1" applyBorder="1" applyAlignment="1">
      <alignment horizontal="right" vertical="center"/>
    </xf>
    <xf numFmtId="177" fontId="5" fillId="12" borderId="18" xfId="0" applyNumberFormat="1" applyFont="1" applyFill="1" applyBorder="1" applyAlignment="1">
      <alignment horizontal="right" vertical="center"/>
    </xf>
    <xf numFmtId="41" fontId="5" fillId="12" borderId="19" xfId="1" applyFont="1" applyFill="1" applyBorder="1" applyAlignment="1">
      <alignment vertical="center"/>
    </xf>
    <xf numFmtId="177" fontId="2" fillId="0" borderId="11" xfId="0" quotePrefix="1" applyNumberFormat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177" fontId="5" fillId="0" borderId="34" xfId="0" quotePrefix="1" applyNumberFormat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vertical="center"/>
    </xf>
    <xf numFmtId="41" fontId="5" fillId="0" borderId="39" xfId="1" quotePrefix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41" fontId="5" fillId="0" borderId="19" xfId="1" quotePrefix="1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center" vertical="center"/>
    </xf>
    <xf numFmtId="177" fontId="2" fillId="0" borderId="34" xfId="0" quotePrefix="1" applyNumberFormat="1" applyFont="1" applyFill="1" applyBorder="1" applyAlignment="1">
      <alignment horizontal="right" vertical="center"/>
    </xf>
    <xf numFmtId="41" fontId="10" fillId="0" borderId="39" xfId="1" quotePrefix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7" fontId="2" fillId="0" borderId="21" xfId="0" quotePrefix="1" applyNumberFormat="1" applyFont="1" applyFill="1" applyBorder="1" applyAlignment="1">
      <alignment horizontal="right" vertical="center"/>
    </xf>
    <xf numFmtId="177" fontId="2" fillId="0" borderId="18" xfId="0" quotePrefix="1" applyNumberFormat="1" applyFont="1" applyFill="1" applyBorder="1" applyAlignment="1">
      <alignment horizontal="right" vertical="center"/>
    </xf>
    <xf numFmtId="41" fontId="2" fillId="0" borderId="19" xfId="1" quotePrefix="1" applyFont="1" applyFill="1" applyBorder="1" applyAlignment="1">
      <alignment horizontal="right" vertical="center"/>
    </xf>
    <xf numFmtId="177" fontId="2" fillId="13" borderId="18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41" fontId="5" fillId="0" borderId="19" xfId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177" fontId="2" fillId="13" borderId="18" xfId="0" quotePrefix="1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shrinkToFit="1"/>
    </xf>
    <xf numFmtId="177" fontId="2" fillId="0" borderId="34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horizontal="right" vertical="center"/>
    </xf>
    <xf numFmtId="41" fontId="10" fillId="0" borderId="39" xfId="1" quotePrefix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1" fontId="2" fillId="0" borderId="26" xfId="1" quotePrefix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14" borderId="3" xfId="0" applyFont="1" applyFill="1" applyBorder="1" applyAlignment="1">
      <alignment horizontal="center" vertical="center" shrinkToFit="1"/>
    </xf>
    <xf numFmtId="0" fontId="5" fillId="14" borderId="2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14" borderId="50" xfId="0" applyFont="1" applyFill="1" applyBorder="1" applyAlignment="1">
      <alignment horizontal="center" vertical="center" shrinkToFit="1"/>
    </xf>
    <xf numFmtId="0" fontId="5" fillId="14" borderId="51" xfId="0" quotePrefix="1" applyFont="1" applyFill="1" applyBorder="1" applyAlignment="1">
      <alignment horizontal="center" vertical="center"/>
    </xf>
    <xf numFmtId="0" fontId="5" fillId="14" borderId="52" xfId="0" quotePrefix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14" borderId="9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50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7&#45380;%20&#54032;&#47588;&#49892;&#51201;_&#49688;&#49885;%20&#54252;&#54632;_&#52572;&#51333;(&#50672;%20&#51473;&#44036;%20&#48320;&#44221;%20&#48512;&#48516;%20&#49688;&#51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6"/>
    </sheetNames>
    <sheetDataSet>
      <sheetData sheetId="0">
        <row r="5">
          <cell r="D5">
            <v>4328</v>
          </cell>
        </row>
        <row r="7">
          <cell r="D7">
            <v>133</v>
          </cell>
        </row>
        <row r="9">
          <cell r="D9">
            <v>229</v>
          </cell>
        </row>
        <row r="11">
          <cell r="D11">
            <v>3564</v>
          </cell>
        </row>
        <row r="13">
          <cell r="D13">
            <v>4</v>
          </cell>
        </row>
        <row r="14">
          <cell r="D14">
            <v>383</v>
          </cell>
        </row>
        <row r="16">
          <cell r="D16">
            <v>60</v>
          </cell>
        </row>
        <row r="18">
          <cell r="D18">
            <v>0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5">
          <cell r="D25">
            <v>322</v>
          </cell>
        </row>
        <row r="26">
          <cell r="D26">
            <v>293</v>
          </cell>
        </row>
      </sheetData>
      <sheetData sheetId="1"/>
      <sheetData sheetId="2">
        <row r="5">
          <cell r="D5">
            <v>3950</v>
          </cell>
        </row>
        <row r="7">
          <cell r="D7">
            <v>162</v>
          </cell>
        </row>
        <row r="9">
          <cell r="D9">
            <v>6</v>
          </cell>
        </row>
        <row r="11">
          <cell r="D11">
            <v>3271</v>
          </cell>
        </row>
        <row r="13">
          <cell r="D13">
            <v>0</v>
          </cell>
        </row>
        <row r="14">
          <cell r="D14">
            <v>359</v>
          </cell>
        </row>
        <row r="16">
          <cell r="D16">
            <v>46</v>
          </cell>
        </row>
        <row r="18">
          <cell r="D18">
            <v>27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5">
          <cell r="D25">
            <v>407</v>
          </cell>
        </row>
        <row r="26">
          <cell r="D26">
            <v>472</v>
          </cell>
        </row>
      </sheetData>
      <sheetData sheetId="3"/>
      <sheetData sheetId="4">
        <row r="5">
          <cell r="D5">
            <v>4351</v>
          </cell>
        </row>
        <row r="7">
          <cell r="D7">
            <v>214</v>
          </cell>
        </row>
        <row r="9">
          <cell r="D9">
            <v>2147</v>
          </cell>
        </row>
        <row r="11">
          <cell r="D11">
            <v>3616</v>
          </cell>
        </row>
        <row r="13">
          <cell r="D13">
            <v>0</v>
          </cell>
        </row>
        <row r="14">
          <cell r="D14">
            <v>407</v>
          </cell>
        </row>
        <row r="16">
          <cell r="D16">
            <v>52</v>
          </cell>
        </row>
        <row r="18">
          <cell r="D18">
            <v>10</v>
          </cell>
        </row>
        <row r="21">
          <cell r="D21">
            <v>246</v>
          </cell>
        </row>
        <row r="22">
          <cell r="D22">
            <v>914</v>
          </cell>
        </row>
        <row r="23">
          <cell r="D23">
            <v>2022</v>
          </cell>
        </row>
        <row r="25">
          <cell r="D25">
            <v>362</v>
          </cell>
        </row>
        <row r="26">
          <cell r="D26">
            <v>437</v>
          </cell>
        </row>
      </sheetData>
      <sheetData sheetId="5"/>
      <sheetData sheetId="6">
        <row r="5">
          <cell r="D5">
            <v>3701</v>
          </cell>
        </row>
        <row r="7">
          <cell r="D7">
            <v>114</v>
          </cell>
        </row>
        <row r="9">
          <cell r="D9">
            <v>1518</v>
          </cell>
        </row>
        <row r="11">
          <cell r="D11">
            <v>2858</v>
          </cell>
        </row>
        <row r="13">
          <cell r="D13">
            <v>0</v>
          </cell>
        </row>
        <row r="14">
          <cell r="D14">
            <v>379</v>
          </cell>
        </row>
        <row r="16">
          <cell r="D16">
            <v>52</v>
          </cell>
        </row>
        <row r="18">
          <cell r="D18">
            <v>16</v>
          </cell>
        </row>
        <row r="22">
          <cell r="D22">
            <v>243</v>
          </cell>
        </row>
        <row r="23">
          <cell r="D23">
            <v>710</v>
          </cell>
        </row>
        <row r="24">
          <cell r="D24">
            <v>1346</v>
          </cell>
        </row>
        <row r="26">
          <cell r="D26">
            <v>359</v>
          </cell>
        </row>
        <row r="27">
          <cell r="D27">
            <v>334</v>
          </cell>
        </row>
      </sheetData>
      <sheetData sheetId="7"/>
      <sheetData sheetId="8">
        <row r="5">
          <cell r="D5">
            <v>3682</v>
          </cell>
        </row>
        <row r="7">
          <cell r="D7">
            <v>80</v>
          </cell>
        </row>
        <row r="9">
          <cell r="D9">
            <v>1160</v>
          </cell>
        </row>
        <row r="11">
          <cell r="D11">
            <v>3510</v>
          </cell>
        </row>
        <row r="13">
          <cell r="D13">
            <v>2</v>
          </cell>
        </row>
        <row r="14">
          <cell r="D14">
            <v>390</v>
          </cell>
        </row>
        <row r="16">
          <cell r="D16">
            <v>44</v>
          </cell>
        </row>
        <row r="18">
          <cell r="D18">
            <v>7</v>
          </cell>
        </row>
        <row r="22">
          <cell r="D22">
            <v>198</v>
          </cell>
        </row>
        <row r="23">
          <cell r="D23">
            <v>783</v>
          </cell>
        </row>
        <row r="24">
          <cell r="D24">
            <v>1166</v>
          </cell>
        </row>
        <row r="26">
          <cell r="D26">
            <v>362</v>
          </cell>
        </row>
        <row r="27">
          <cell r="D27">
            <v>349</v>
          </cell>
        </row>
      </sheetData>
      <sheetData sheetId="9"/>
      <sheetData sheetId="10">
        <row r="5">
          <cell r="D5">
            <v>3925</v>
          </cell>
        </row>
        <row r="7">
          <cell r="D7">
            <v>97</v>
          </cell>
        </row>
        <row r="9">
          <cell r="D9">
            <v>1434</v>
          </cell>
        </row>
        <row r="11">
          <cell r="D11">
            <v>2879</v>
          </cell>
        </row>
        <row r="13">
          <cell r="D13">
            <v>1</v>
          </cell>
        </row>
        <row r="14">
          <cell r="D14">
            <v>317</v>
          </cell>
        </row>
        <row r="16">
          <cell r="D16">
            <v>40</v>
          </cell>
        </row>
        <row r="18">
          <cell r="D18">
            <v>0</v>
          </cell>
        </row>
        <row r="22">
          <cell r="D22">
            <v>214</v>
          </cell>
        </row>
        <row r="23">
          <cell r="D23">
            <v>680</v>
          </cell>
        </row>
        <row r="24">
          <cell r="D24">
            <v>1071</v>
          </cell>
        </row>
        <row r="26">
          <cell r="D26">
            <v>373</v>
          </cell>
        </row>
        <row r="27">
          <cell r="D27">
            <v>385</v>
          </cell>
        </row>
      </sheetData>
      <sheetData sheetId="11"/>
      <sheetData sheetId="12">
        <row r="5">
          <cell r="D5">
            <v>4225</v>
          </cell>
        </row>
        <row r="7">
          <cell r="D7">
            <v>84</v>
          </cell>
        </row>
        <row r="9">
          <cell r="D9">
            <v>1050</v>
          </cell>
        </row>
        <row r="11">
          <cell r="D11">
            <v>2347</v>
          </cell>
        </row>
        <row r="13">
          <cell r="D13">
            <v>1</v>
          </cell>
        </row>
        <row r="14">
          <cell r="D14">
            <v>269</v>
          </cell>
        </row>
        <row r="16">
          <cell r="D16">
            <v>43</v>
          </cell>
        </row>
        <row r="18">
          <cell r="D18">
            <v>0</v>
          </cell>
        </row>
        <row r="22">
          <cell r="D22">
            <v>96</v>
          </cell>
        </row>
        <row r="23">
          <cell r="D23">
            <v>596</v>
          </cell>
        </row>
        <row r="24">
          <cell r="D24">
            <v>1282</v>
          </cell>
        </row>
        <row r="26">
          <cell r="D26">
            <v>363</v>
          </cell>
        </row>
        <row r="27">
          <cell r="D27">
            <v>389</v>
          </cell>
        </row>
      </sheetData>
      <sheetData sheetId="13"/>
      <sheetData sheetId="14">
        <row r="5">
          <cell r="D5">
            <v>4034</v>
          </cell>
        </row>
        <row r="7">
          <cell r="D7">
            <v>77</v>
          </cell>
        </row>
        <row r="9">
          <cell r="D9">
            <v>429</v>
          </cell>
        </row>
        <row r="11">
          <cell r="D11">
            <v>2474</v>
          </cell>
        </row>
        <row r="13">
          <cell r="D13">
            <v>0</v>
          </cell>
        </row>
        <row r="14">
          <cell r="D14">
            <v>145</v>
          </cell>
        </row>
        <row r="16">
          <cell r="D16">
            <v>38</v>
          </cell>
        </row>
        <row r="18">
          <cell r="D18">
            <v>0</v>
          </cell>
        </row>
        <row r="22">
          <cell r="D22">
            <v>100</v>
          </cell>
        </row>
        <row r="23">
          <cell r="D23">
            <v>552</v>
          </cell>
        </row>
        <row r="24">
          <cell r="D24">
            <v>1365</v>
          </cell>
        </row>
        <row r="26">
          <cell r="D26">
            <v>376</v>
          </cell>
        </row>
        <row r="27">
          <cell r="D27">
            <v>357</v>
          </cell>
        </row>
      </sheetData>
      <sheetData sheetId="15"/>
      <sheetData sheetId="16">
        <row r="5">
          <cell r="D5">
            <v>3396</v>
          </cell>
        </row>
        <row r="7">
          <cell r="D7">
            <v>82</v>
          </cell>
        </row>
        <row r="9">
          <cell r="D9">
            <v>417</v>
          </cell>
        </row>
        <row r="11">
          <cell r="D11">
            <v>2190</v>
          </cell>
        </row>
        <row r="13">
          <cell r="D13">
            <v>3</v>
          </cell>
        </row>
        <row r="14">
          <cell r="D14">
            <v>227</v>
          </cell>
        </row>
        <row r="16">
          <cell r="D16">
            <v>57</v>
          </cell>
        </row>
        <row r="18">
          <cell r="D18">
            <v>0</v>
          </cell>
        </row>
        <row r="22">
          <cell r="D22">
            <v>132</v>
          </cell>
        </row>
        <row r="23">
          <cell r="D23">
            <v>601</v>
          </cell>
        </row>
        <row r="24">
          <cell r="D24">
            <v>1213</v>
          </cell>
        </row>
        <row r="26">
          <cell r="D26">
            <v>334</v>
          </cell>
        </row>
        <row r="27">
          <cell r="D27">
            <v>315</v>
          </cell>
        </row>
      </sheetData>
      <sheetData sheetId="17"/>
      <sheetData sheetId="18">
        <row r="5">
          <cell r="D5">
            <v>3228</v>
          </cell>
        </row>
        <row r="7">
          <cell r="D7">
            <v>57</v>
          </cell>
        </row>
        <row r="9">
          <cell r="D9">
            <v>297</v>
          </cell>
        </row>
        <row r="11">
          <cell r="D11">
            <v>1762</v>
          </cell>
        </row>
        <row r="13">
          <cell r="D13">
            <v>2</v>
          </cell>
        </row>
        <row r="14">
          <cell r="D14">
            <v>166</v>
          </cell>
        </row>
        <row r="16">
          <cell r="D16">
            <v>29</v>
          </cell>
        </row>
        <row r="18">
          <cell r="D18">
            <v>0</v>
          </cell>
        </row>
        <row r="22">
          <cell r="D22">
            <v>141</v>
          </cell>
        </row>
        <row r="23">
          <cell r="D23">
            <v>437</v>
          </cell>
        </row>
        <row r="24">
          <cell r="D24">
            <v>959</v>
          </cell>
        </row>
        <row r="26">
          <cell r="D26">
            <v>259</v>
          </cell>
        </row>
        <row r="27">
          <cell r="D27">
            <v>294</v>
          </cell>
        </row>
      </sheetData>
      <sheetData sheetId="19"/>
      <sheetData sheetId="20">
        <row r="5">
          <cell r="D5">
            <v>3806</v>
          </cell>
        </row>
        <row r="7">
          <cell r="D7">
            <v>75</v>
          </cell>
        </row>
        <row r="9">
          <cell r="D9">
            <v>821</v>
          </cell>
        </row>
        <row r="11">
          <cell r="D11">
            <v>2202</v>
          </cell>
        </row>
        <row r="13">
          <cell r="D13">
            <v>0</v>
          </cell>
        </row>
        <row r="14">
          <cell r="D14">
            <v>273</v>
          </cell>
        </row>
        <row r="16">
          <cell r="D16">
            <v>28</v>
          </cell>
        </row>
        <row r="18">
          <cell r="D18">
            <v>0</v>
          </cell>
        </row>
        <row r="19">
          <cell r="M19">
            <v>539</v>
          </cell>
        </row>
        <row r="22">
          <cell r="D22">
            <v>178</v>
          </cell>
        </row>
        <row r="23">
          <cell r="D23">
            <v>718</v>
          </cell>
        </row>
        <row r="24">
          <cell r="D24">
            <v>1401</v>
          </cell>
        </row>
        <row r="26">
          <cell r="D26">
            <v>381</v>
          </cell>
        </row>
        <row r="27">
          <cell r="D27">
            <v>384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zoomScale="80" zoomScaleNormal="80" workbookViewId="0">
      <selection activeCell="R11" sqref="R11"/>
    </sheetView>
  </sheetViews>
  <sheetFormatPr defaultRowHeight="15.75" customHeight="1" x14ac:dyDescent="0.15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384" width="8.88671875" style="1"/>
  </cols>
  <sheetData>
    <row r="1" spans="1:15" ht="5.25" customHeight="1" x14ac:dyDescent="0.15"/>
    <row r="2" spans="1:15" ht="26.1" customHeight="1" x14ac:dyDescent="0.15">
      <c r="A2" s="142" t="s">
        <v>78</v>
      </c>
      <c r="B2" s="142"/>
      <c r="C2" s="142"/>
      <c r="D2" s="142"/>
      <c r="E2" s="142"/>
      <c r="F2" s="142"/>
      <c r="G2" s="142"/>
      <c r="H2" s="142"/>
      <c r="J2" s="142" t="s">
        <v>77</v>
      </c>
      <c r="K2" s="142"/>
      <c r="L2" s="142"/>
      <c r="M2" s="142"/>
      <c r="N2" s="142"/>
      <c r="O2" s="142"/>
    </row>
    <row r="3" spans="1:15" ht="19.5" customHeight="1" thickBot="1" x14ac:dyDescent="0.2">
      <c r="A3" s="143" t="s">
        <v>76</v>
      </c>
      <c r="B3" s="143"/>
      <c r="C3" s="143"/>
      <c r="D3" s="143"/>
      <c r="E3" s="143"/>
      <c r="F3" s="143"/>
      <c r="G3" s="143"/>
      <c r="H3" s="143"/>
      <c r="J3" s="143" t="s">
        <v>75</v>
      </c>
      <c r="K3" s="143"/>
      <c r="L3" s="143"/>
      <c r="M3" s="143"/>
      <c r="N3" s="143"/>
      <c r="O3" s="143"/>
    </row>
    <row r="4" spans="1:15" s="135" customFormat="1" ht="19.5" customHeight="1" thickBot="1" x14ac:dyDescent="0.2">
      <c r="A4" s="144" t="s">
        <v>74</v>
      </c>
      <c r="B4" s="145"/>
      <c r="C4" s="146"/>
      <c r="D4" s="141" t="s">
        <v>73</v>
      </c>
      <c r="E4" s="137" t="s">
        <v>72</v>
      </c>
      <c r="F4" s="140" t="s">
        <v>71</v>
      </c>
      <c r="G4" s="139" t="s">
        <v>70</v>
      </c>
      <c r="H4" s="139" t="s">
        <v>69</v>
      </c>
      <c r="I4" s="138"/>
      <c r="J4" s="147" t="s">
        <v>68</v>
      </c>
      <c r="K4" s="148"/>
      <c r="L4" s="149"/>
      <c r="M4" s="137" t="s">
        <v>67</v>
      </c>
      <c r="N4" s="137" t="s">
        <v>66</v>
      </c>
      <c r="O4" s="136" t="s">
        <v>65</v>
      </c>
    </row>
    <row r="5" spans="1:15" s="4" customFormat="1" ht="19.5" customHeight="1" x14ac:dyDescent="0.15">
      <c r="A5" s="150" t="s">
        <v>63</v>
      </c>
      <c r="B5" s="132" t="s">
        <v>64</v>
      </c>
      <c r="C5" s="134" t="s">
        <v>61</v>
      </c>
      <c r="D5" s="133">
        <v>4618</v>
      </c>
      <c r="E5" s="133">
        <v>3806</v>
      </c>
      <c r="F5" s="133">
        <v>7078</v>
      </c>
      <c r="G5" s="72">
        <f t="shared" ref="G5:G12" si="0">(D5-E5)/E5</f>
        <v>0.21334734629532318</v>
      </c>
      <c r="H5" s="71">
        <f t="shared" ref="H5:H17" si="1">(D5-F5)/F5</f>
        <v>-0.34755580672506359</v>
      </c>
      <c r="I5" s="13"/>
      <c r="J5" s="150" t="s">
        <v>63</v>
      </c>
      <c r="K5" s="132" t="s">
        <v>62</v>
      </c>
      <c r="L5" s="131" t="s">
        <v>61</v>
      </c>
      <c r="M5" s="89">
        <f>'[1]1월'!D5+'[1]2월'!D5+'[1]3월'!D5+'[1]4월'!D5+'[1]5월'!D5+'[1]6월'!D5+'[1]7월'!D5+'[1]8월'!D5+'[1]9월'!D5+'[1]10월'!D5+'[1]11월'!D5+D5</f>
        <v>47244</v>
      </c>
      <c r="N5" s="130">
        <v>78035</v>
      </c>
      <c r="O5" s="127">
        <f t="shared" ref="O5:O18" si="2">(M5-N5)/N5</f>
        <v>-0.39457935541744088</v>
      </c>
    </row>
    <row r="6" spans="1:15" s="4" customFormat="1" ht="19.5" customHeight="1" x14ac:dyDescent="0.15">
      <c r="A6" s="151"/>
      <c r="B6" s="116"/>
      <c r="C6" s="103" t="s">
        <v>44</v>
      </c>
      <c r="D6" s="107">
        <f>D5</f>
        <v>4618</v>
      </c>
      <c r="E6" s="107">
        <v>3806</v>
      </c>
      <c r="F6" s="107">
        <v>7078</v>
      </c>
      <c r="G6" s="106">
        <f t="shared" si="0"/>
        <v>0.21334734629532318</v>
      </c>
      <c r="H6" s="105">
        <f t="shared" si="1"/>
        <v>-0.34755580672506359</v>
      </c>
      <c r="I6" s="13"/>
      <c r="J6" s="151"/>
      <c r="K6" s="116"/>
      <c r="L6" s="103" t="s">
        <v>44</v>
      </c>
      <c r="M6" s="102">
        <f>M5</f>
        <v>47244</v>
      </c>
      <c r="N6" s="101">
        <v>78035</v>
      </c>
      <c r="O6" s="129">
        <f t="shared" si="2"/>
        <v>-0.39457935541744088</v>
      </c>
    </row>
    <row r="7" spans="1:15" s="4" customFormat="1" ht="19.5" customHeight="1" x14ac:dyDescent="0.15">
      <c r="A7" s="151"/>
      <c r="B7" s="120" t="s">
        <v>60</v>
      </c>
      <c r="C7" s="128" t="s">
        <v>58</v>
      </c>
      <c r="D7" s="90">
        <v>38</v>
      </c>
      <c r="E7" s="90">
        <v>75</v>
      </c>
      <c r="F7" s="90">
        <v>199</v>
      </c>
      <c r="G7" s="60">
        <f t="shared" si="0"/>
        <v>-0.49333333333333335</v>
      </c>
      <c r="H7" s="65">
        <f t="shared" si="1"/>
        <v>-0.80904522613065322</v>
      </c>
      <c r="I7" s="13"/>
      <c r="J7" s="151"/>
      <c r="K7" s="120" t="s">
        <v>59</v>
      </c>
      <c r="L7" s="128" t="s">
        <v>58</v>
      </c>
      <c r="M7" s="89">
        <f>'[1]1월'!D7+'[1]2월'!D7+'[1]3월'!D7+'[1]4월'!D7+'[1]5월'!D7+'[1]6월'!D7+'[1]7월'!D7+'[1]8월'!D7+'[1]9월'!D7+'[1]10월'!D7+'[1]11월'!D7+D7</f>
        <v>1213</v>
      </c>
      <c r="N7" s="63">
        <v>1586</v>
      </c>
      <c r="O7" s="127">
        <f t="shared" si="2"/>
        <v>-0.2351828499369483</v>
      </c>
    </row>
    <row r="8" spans="1:15" s="4" customFormat="1" ht="19.5" customHeight="1" x14ac:dyDescent="0.15">
      <c r="A8" s="151"/>
      <c r="B8" s="116"/>
      <c r="C8" s="103" t="s">
        <v>44</v>
      </c>
      <c r="D8" s="117">
        <f>D7</f>
        <v>38</v>
      </c>
      <c r="E8" s="117">
        <v>75</v>
      </c>
      <c r="F8" s="117">
        <v>199</v>
      </c>
      <c r="G8" s="106">
        <f t="shared" si="0"/>
        <v>-0.49333333333333335</v>
      </c>
      <c r="H8" s="105">
        <f t="shared" si="1"/>
        <v>-0.80904522613065322</v>
      </c>
      <c r="I8" s="13"/>
      <c r="J8" s="151"/>
      <c r="K8" s="116"/>
      <c r="L8" s="103" t="s">
        <v>44</v>
      </c>
      <c r="M8" s="102">
        <f>M7</f>
        <v>1213</v>
      </c>
      <c r="N8" s="101">
        <v>1586</v>
      </c>
      <c r="O8" s="122">
        <f t="shared" si="2"/>
        <v>-0.2351828499369483</v>
      </c>
    </row>
    <row r="9" spans="1:15" s="4" customFormat="1" ht="19.5" customHeight="1" x14ac:dyDescent="0.15">
      <c r="A9" s="151"/>
      <c r="B9" s="126" t="s">
        <v>57</v>
      </c>
      <c r="C9" s="111" t="s">
        <v>55</v>
      </c>
      <c r="D9" s="90">
        <v>1046</v>
      </c>
      <c r="E9" s="90">
        <v>821</v>
      </c>
      <c r="F9" s="90">
        <v>1153</v>
      </c>
      <c r="G9" s="60">
        <f t="shared" si="0"/>
        <v>0.27405602923264311</v>
      </c>
      <c r="H9" s="65">
        <f t="shared" si="1"/>
        <v>-9.2801387684301823E-2</v>
      </c>
      <c r="I9" s="13"/>
      <c r="J9" s="151"/>
      <c r="K9" s="126" t="s">
        <v>56</v>
      </c>
      <c r="L9" s="111" t="s">
        <v>55</v>
      </c>
      <c r="M9" s="89">
        <f>'[1]1월'!D9+'[1]2월'!D9+'[1]3월'!D9+'[1]4월'!D9+'[1]5월'!D9+'[1]6월'!D9+'[1]7월'!D9+'[1]8월'!D9+'[1]9월'!D9+'[1]10월'!D9+'[1]11월'!D9+D9</f>
        <v>10554</v>
      </c>
      <c r="N9" s="66">
        <v>10847</v>
      </c>
      <c r="O9" s="56">
        <f t="shared" si="2"/>
        <v>-2.7012077072001477E-2</v>
      </c>
    </row>
    <row r="10" spans="1:15" s="4" customFormat="1" ht="19.5" customHeight="1" x14ac:dyDescent="0.15">
      <c r="A10" s="151"/>
      <c r="B10" s="125"/>
      <c r="C10" s="103" t="s">
        <v>44</v>
      </c>
      <c r="D10" s="117">
        <f>D9</f>
        <v>1046</v>
      </c>
      <c r="E10" s="117">
        <v>821</v>
      </c>
      <c r="F10" s="117">
        <v>1153</v>
      </c>
      <c r="G10" s="106">
        <f t="shared" si="0"/>
        <v>0.27405602923264311</v>
      </c>
      <c r="H10" s="105">
        <f t="shared" si="1"/>
        <v>-9.2801387684301823E-2</v>
      </c>
      <c r="I10" s="13"/>
      <c r="J10" s="151"/>
      <c r="K10" s="125"/>
      <c r="L10" s="103" t="s">
        <v>44</v>
      </c>
      <c r="M10" s="102">
        <f>M9</f>
        <v>10554</v>
      </c>
      <c r="N10" s="101">
        <v>10847</v>
      </c>
      <c r="O10" s="122">
        <f t="shared" si="2"/>
        <v>-2.7012077072001477E-2</v>
      </c>
    </row>
    <row r="11" spans="1:15" s="4" customFormat="1" ht="19.5" customHeight="1" x14ac:dyDescent="0.15">
      <c r="A11" s="151"/>
      <c r="B11" s="123" t="s">
        <v>54</v>
      </c>
      <c r="C11" s="111" t="s">
        <v>52</v>
      </c>
      <c r="D11" s="90">
        <v>2652</v>
      </c>
      <c r="E11" s="90">
        <v>2202</v>
      </c>
      <c r="F11" s="90">
        <v>4154</v>
      </c>
      <c r="G11" s="113">
        <f t="shared" si="0"/>
        <v>0.20435967302452315</v>
      </c>
      <c r="H11" s="65">
        <f t="shared" si="1"/>
        <v>-0.36157920077034184</v>
      </c>
      <c r="I11" s="13"/>
      <c r="J11" s="151"/>
      <c r="K11" s="123" t="s">
        <v>53</v>
      </c>
      <c r="L11" s="119" t="s">
        <v>52</v>
      </c>
      <c r="M11" s="89">
        <f>'[1]1월'!D11+'[1]2월'!D11+'[1]3월'!D11+'[1]4월'!D11+'[1]5월'!D11+'[1]6월'!D11+'[1]7월'!D11+'[1]8월'!D11+'[1]9월'!D11+'[1]10월'!D11+'[1]11월'!D11+D11</f>
        <v>33325</v>
      </c>
      <c r="N11" s="66">
        <v>36658</v>
      </c>
      <c r="O11" s="109">
        <f t="shared" si="2"/>
        <v>-9.0921490534126251E-2</v>
      </c>
    </row>
    <row r="12" spans="1:15" s="4" customFormat="1" ht="19.5" customHeight="1" x14ac:dyDescent="0.15">
      <c r="A12" s="151"/>
      <c r="B12" s="116"/>
      <c r="C12" s="103" t="s">
        <v>44</v>
      </c>
      <c r="D12" s="117">
        <f>D11</f>
        <v>2652</v>
      </c>
      <c r="E12" s="117">
        <v>2202</v>
      </c>
      <c r="F12" s="117">
        <v>4154</v>
      </c>
      <c r="G12" s="106">
        <f t="shared" si="0"/>
        <v>0.20435967302452315</v>
      </c>
      <c r="H12" s="105">
        <f t="shared" si="1"/>
        <v>-0.36157920077034184</v>
      </c>
      <c r="I12" s="13"/>
      <c r="J12" s="151"/>
      <c r="K12" s="116"/>
      <c r="L12" s="103" t="s">
        <v>44</v>
      </c>
      <c r="M12" s="102">
        <f>M11</f>
        <v>33325</v>
      </c>
      <c r="N12" s="101">
        <v>36658</v>
      </c>
      <c r="O12" s="122">
        <f t="shared" si="2"/>
        <v>-9.0921490534126251E-2</v>
      </c>
    </row>
    <row r="13" spans="1:15" s="4" customFormat="1" ht="20.25" hidden="1" customHeight="1" x14ac:dyDescent="0.15">
      <c r="A13" s="151"/>
      <c r="B13" s="152" t="s">
        <v>49</v>
      </c>
      <c r="C13" s="111" t="s">
        <v>50</v>
      </c>
      <c r="D13" s="99">
        <v>0</v>
      </c>
      <c r="E13" s="99">
        <v>0</v>
      </c>
      <c r="F13" s="99">
        <v>7</v>
      </c>
      <c r="G13" s="124" t="s">
        <v>43</v>
      </c>
      <c r="H13" s="105">
        <f t="shared" si="1"/>
        <v>-1</v>
      </c>
      <c r="I13" s="13"/>
      <c r="J13" s="151"/>
      <c r="K13" s="123" t="s">
        <v>51</v>
      </c>
      <c r="L13" s="111" t="s">
        <v>50</v>
      </c>
      <c r="M13" s="89">
        <f>'[1]1월'!D13+'[1]2월'!D13+'[1]3월'!D13+'[1]4월'!D13+'[1]5월'!D13+'[1]6월'!D13+'[1]7월'!D13+'[1]8월'!D13+'[1]9월'!D13+'[1]10월'!D13+'[1]11월'!D13+D13</f>
        <v>13</v>
      </c>
      <c r="N13" s="66">
        <v>135</v>
      </c>
      <c r="O13" s="109">
        <f t="shared" si="2"/>
        <v>-0.90370370370370368</v>
      </c>
    </row>
    <row r="14" spans="1:15" s="4" customFormat="1" ht="19.5" customHeight="1" x14ac:dyDescent="0.15">
      <c r="A14" s="151"/>
      <c r="B14" s="153"/>
      <c r="C14" s="111" t="s">
        <v>48</v>
      </c>
      <c r="D14" s="90">
        <v>288</v>
      </c>
      <c r="E14" s="90">
        <v>273</v>
      </c>
      <c r="F14" s="90">
        <v>507</v>
      </c>
      <c r="G14" s="60">
        <f>(D14-E14)/E14</f>
        <v>5.4945054945054944E-2</v>
      </c>
      <c r="H14" s="65">
        <f t="shared" si="1"/>
        <v>-0.43195266272189348</v>
      </c>
      <c r="I14" s="13"/>
      <c r="J14" s="151"/>
      <c r="K14" s="118" t="s">
        <v>49</v>
      </c>
      <c r="L14" s="111" t="s">
        <v>48</v>
      </c>
      <c r="M14" s="89">
        <f>'[1]1월'!D14+'[1]2월'!D14+'[1]3월'!D14+'[1]4월'!D14+'[1]5월'!D14+'[1]6월'!D14+'[1]7월'!D14+'[1]8월'!D14+'[1]9월'!D14+'[1]10월'!D14+'[1]11월'!D14+D14</f>
        <v>3603</v>
      </c>
      <c r="N14" s="66">
        <v>11341</v>
      </c>
      <c r="O14" s="109">
        <f t="shared" si="2"/>
        <v>-0.68230314787055812</v>
      </c>
    </row>
    <row r="15" spans="1:15" s="4" customFormat="1" ht="19.5" customHeight="1" x14ac:dyDescent="0.15">
      <c r="A15" s="151"/>
      <c r="B15" s="116"/>
      <c r="C15" s="103" t="s">
        <v>47</v>
      </c>
      <c r="D15" s="117">
        <f>D13+D14</f>
        <v>288</v>
      </c>
      <c r="E15" s="117">
        <v>273</v>
      </c>
      <c r="F15" s="117">
        <v>514</v>
      </c>
      <c r="G15" s="106">
        <f>(D15-E15)/E15</f>
        <v>5.4945054945054944E-2</v>
      </c>
      <c r="H15" s="105">
        <f t="shared" si="1"/>
        <v>-0.43968871595330739</v>
      </c>
      <c r="I15" s="13"/>
      <c r="J15" s="151"/>
      <c r="K15" s="118"/>
      <c r="L15" s="103" t="s">
        <v>44</v>
      </c>
      <c r="M15" s="102">
        <f>SUM(M13:M14)</f>
        <v>3616</v>
      </c>
      <c r="N15" s="101">
        <v>11476</v>
      </c>
      <c r="O15" s="122">
        <f t="shared" si="2"/>
        <v>-0.68490763332171489</v>
      </c>
    </row>
    <row r="16" spans="1:15" s="4" customFormat="1" ht="19.5" customHeight="1" x14ac:dyDescent="0.15">
      <c r="A16" s="151"/>
      <c r="B16" s="121" t="s">
        <v>46</v>
      </c>
      <c r="C16" s="111" t="s">
        <v>45</v>
      </c>
      <c r="D16" s="90">
        <v>24</v>
      </c>
      <c r="E16" s="90">
        <v>28</v>
      </c>
      <c r="F16" s="90">
        <v>62</v>
      </c>
      <c r="G16" s="60">
        <f>(D16-E16)/E16</f>
        <v>-0.14285714285714285</v>
      </c>
      <c r="H16" s="65">
        <f t="shared" si="1"/>
        <v>-0.61290322580645162</v>
      </c>
      <c r="I16" s="13"/>
      <c r="J16" s="151"/>
      <c r="K16" s="120" t="s">
        <v>46</v>
      </c>
      <c r="L16" s="119" t="s">
        <v>45</v>
      </c>
      <c r="M16" s="89">
        <f>'[1]1월'!D16+'[1]2월'!D16+'[1]3월'!D16+'[1]4월'!D16+'[1]5월'!D16+'[1]6월'!D16+'[1]7월'!D16+'[1]8월'!D16+'[1]9월'!D16+'[1]10월'!D16+'[1]11월'!D16+D16</f>
        <v>513</v>
      </c>
      <c r="N16" s="66">
        <v>666</v>
      </c>
      <c r="O16" s="109">
        <f t="shared" si="2"/>
        <v>-0.22972972972972974</v>
      </c>
    </row>
    <row r="17" spans="1:15" s="4" customFormat="1" ht="19.5" customHeight="1" x14ac:dyDescent="0.15">
      <c r="A17" s="151"/>
      <c r="B17" s="118"/>
      <c r="C17" s="103" t="s">
        <v>44</v>
      </c>
      <c r="D17" s="117">
        <f>D16</f>
        <v>24</v>
      </c>
      <c r="E17" s="117">
        <v>28</v>
      </c>
      <c r="F17" s="117">
        <v>62</v>
      </c>
      <c r="G17" s="106">
        <f>(D17-E17)/E17</f>
        <v>-0.14285714285714285</v>
      </c>
      <c r="H17" s="105">
        <f t="shared" si="1"/>
        <v>-0.61290322580645162</v>
      </c>
      <c r="I17" s="13"/>
      <c r="J17" s="151"/>
      <c r="K17" s="116"/>
      <c r="L17" s="103" t="s">
        <v>44</v>
      </c>
      <c r="M17" s="102">
        <f>M16</f>
        <v>513</v>
      </c>
      <c r="N17" s="101">
        <v>666</v>
      </c>
      <c r="O17" s="100">
        <f t="shared" si="2"/>
        <v>-0.22972972972972974</v>
      </c>
    </row>
    <row r="18" spans="1:15" s="4" customFormat="1" ht="19.5" customHeight="1" x14ac:dyDescent="0.15">
      <c r="A18" s="108"/>
      <c r="B18" s="154" t="s">
        <v>42</v>
      </c>
      <c r="C18" s="111" t="s">
        <v>41</v>
      </c>
      <c r="D18" s="114">
        <v>0</v>
      </c>
      <c r="E18" s="114">
        <v>0</v>
      </c>
      <c r="F18" s="114">
        <v>3</v>
      </c>
      <c r="G18" s="115" t="s">
        <v>43</v>
      </c>
      <c r="H18" s="65" t="s">
        <v>43</v>
      </c>
      <c r="I18" s="13"/>
      <c r="J18" s="104"/>
      <c r="K18" s="154" t="s">
        <v>42</v>
      </c>
      <c r="L18" s="111" t="s">
        <v>41</v>
      </c>
      <c r="M18" s="89">
        <f>'[1]1월'!D18+'[1]2월'!D18+'[1]3월'!D18+'[1]4월'!D18+'[1]5월'!D18+'[1]6월'!D18+'[1]7월'!D18+'[1]8월'!D18+'[1]9월'!D18+'[1]10월'!D18+'[1]11월'!D18+D18</f>
        <v>60</v>
      </c>
      <c r="N18" s="66">
        <v>40</v>
      </c>
      <c r="O18" s="109">
        <f t="shared" si="2"/>
        <v>0.5</v>
      </c>
    </row>
    <row r="19" spans="1:15" s="4" customFormat="1" ht="19.5" customHeight="1" x14ac:dyDescent="0.15">
      <c r="A19" s="108"/>
      <c r="B19" s="155"/>
      <c r="C19" s="111" t="s">
        <v>40</v>
      </c>
      <c r="D19" s="114">
        <v>24</v>
      </c>
      <c r="E19" s="114">
        <v>82</v>
      </c>
      <c r="F19" s="114"/>
      <c r="G19" s="113">
        <f t="shared" ref="G19:G29" si="3">(D19-E19)/E19</f>
        <v>-0.70731707317073167</v>
      </c>
      <c r="H19" s="112" t="s">
        <v>39</v>
      </c>
      <c r="I19" s="13"/>
      <c r="J19" s="104"/>
      <c r="K19" s="155"/>
      <c r="L19" s="111" t="s">
        <v>38</v>
      </c>
      <c r="M19" s="89">
        <f>'[1]11월'!M19+'12월'!D19</f>
        <v>563</v>
      </c>
      <c r="N19" s="110">
        <v>0</v>
      </c>
      <c r="O19" s="109" t="s">
        <v>37</v>
      </c>
    </row>
    <row r="20" spans="1:15" s="4" customFormat="1" ht="19.5" customHeight="1" x14ac:dyDescent="0.15">
      <c r="A20" s="108"/>
      <c r="B20" s="156"/>
      <c r="C20" s="103" t="s">
        <v>36</v>
      </c>
      <c r="D20" s="107">
        <f>D18+D19</f>
        <v>24</v>
      </c>
      <c r="E20" s="107">
        <v>82</v>
      </c>
      <c r="F20" s="107">
        <v>3</v>
      </c>
      <c r="G20" s="106">
        <f t="shared" si="3"/>
        <v>-0.70731707317073167</v>
      </c>
      <c r="H20" s="105">
        <f t="shared" ref="H20:H29" si="4">(D20-F20)/F20</f>
        <v>7</v>
      </c>
      <c r="I20" s="13"/>
      <c r="J20" s="104"/>
      <c r="K20" s="157"/>
      <c r="L20" s="103" t="s">
        <v>36</v>
      </c>
      <c r="M20" s="102">
        <f>SUM(M18:M19)</f>
        <v>623</v>
      </c>
      <c r="N20" s="101">
        <v>40</v>
      </c>
      <c r="O20" s="100">
        <f t="shared" ref="O20:O29" si="5">(M20-N20)/N20</f>
        <v>14.574999999999999</v>
      </c>
    </row>
    <row r="21" spans="1:15" s="4" customFormat="1" ht="19.5" customHeight="1" x14ac:dyDescent="0.15">
      <c r="A21" s="158" t="s">
        <v>35</v>
      </c>
      <c r="B21" s="159"/>
      <c r="C21" s="160"/>
      <c r="D21" s="97">
        <f>D6+D8+D10+D12+D15+D17+D20</f>
        <v>8690</v>
      </c>
      <c r="E21" s="97">
        <v>7287</v>
      </c>
      <c r="F21" s="93">
        <v>13163</v>
      </c>
      <c r="G21" s="96">
        <f t="shared" si="3"/>
        <v>0.19253465074790724</v>
      </c>
      <c r="H21" s="95">
        <f t="shared" si="4"/>
        <v>-0.33981615133328269</v>
      </c>
      <c r="I21" s="13"/>
      <c r="J21" s="158" t="s">
        <v>35</v>
      </c>
      <c r="K21" s="161"/>
      <c r="L21" s="162"/>
      <c r="M21" s="94">
        <f>M6+M8+M10+M12+M15+M17+M20</f>
        <v>97088</v>
      </c>
      <c r="N21" s="93">
        <v>139308</v>
      </c>
      <c r="O21" s="92">
        <f t="shared" si="5"/>
        <v>-0.30306945760473197</v>
      </c>
    </row>
    <row r="22" spans="1:15" s="4" customFormat="1" ht="19.5" customHeight="1" x14ac:dyDescent="0.15">
      <c r="A22" s="163" t="s">
        <v>34</v>
      </c>
      <c r="B22" s="164" t="s">
        <v>32</v>
      </c>
      <c r="C22" s="165"/>
      <c r="D22" s="99">
        <v>151</v>
      </c>
      <c r="E22" s="99">
        <v>178</v>
      </c>
      <c r="F22" s="99">
        <v>267</v>
      </c>
      <c r="G22" s="60">
        <f t="shared" si="3"/>
        <v>-0.15168539325842698</v>
      </c>
      <c r="H22" s="65">
        <f t="shared" si="4"/>
        <v>-0.43445692883895132</v>
      </c>
      <c r="I22" s="13"/>
      <c r="J22" s="163" t="s">
        <v>33</v>
      </c>
      <c r="K22" s="164" t="s">
        <v>32</v>
      </c>
      <c r="L22" s="165"/>
      <c r="M22" s="89">
        <f>'[1]1월'!D21+'[1]2월'!D21+'[1]3월'!D21+'[1]4월'!D22+'[1]5월'!D22+'[1]6월'!D22+'[1]7월'!D22+'[1]8월'!D22+'[1]9월'!D22+'[1]10월'!D22+'[1]11월'!D22+D22</f>
        <v>2062</v>
      </c>
      <c r="N22" s="66">
        <v>2809</v>
      </c>
      <c r="O22" s="98">
        <f t="shared" si="5"/>
        <v>-0.26593093627625491</v>
      </c>
    </row>
    <row r="23" spans="1:15" s="4" customFormat="1" ht="19.5" customHeight="1" x14ac:dyDescent="0.15">
      <c r="A23" s="151"/>
      <c r="B23" s="164" t="s">
        <v>31</v>
      </c>
      <c r="C23" s="165"/>
      <c r="D23" s="90">
        <v>770</v>
      </c>
      <c r="E23" s="90">
        <v>718</v>
      </c>
      <c r="F23" s="90">
        <v>1289</v>
      </c>
      <c r="G23" s="60">
        <f t="shared" si="3"/>
        <v>7.2423398328690811E-2</v>
      </c>
      <c r="H23" s="65">
        <f t="shared" si="4"/>
        <v>-0.40263770364623741</v>
      </c>
      <c r="I23" s="13"/>
      <c r="J23" s="151"/>
      <c r="K23" s="164" t="s">
        <v>31</v>
      </c>
      <c r="L23" s="165"/>
      <c r="M23" s="89">
        <f>'[1]1월'!D22+'[1]2월'!D22+'[1]3월'!D22+'[1]4월'!D23+'[1]5월'!D23+'[1]6월'!D23+'[1]7월'!D23+'[1]8월'!D23+'[1]9월'!D23+'[1]10월'!D23+'[1]11월'!D23+D23</f>
        <v>8067</v>
      </c>
      <c r="N23" s="66">
        <v>12881</v>
      </c>
      <c r="O23" s="98">
        <f t="shared" si="5"/>
        <v>-0.37372874776803044</v>
      </c>
    </row>
    <row r="24" spans="1:15" s="4" customFormat="1" ht="19.5" customHeight="1" x14ac:dyDescent="0.15">
      <c r="A24" s="151"/>
      <c r="B24" s="164" t="s">
        <v>30</v>
      </c>
      <c r="C24" s="165"/>
      <c r="D24" s="90">
        <v>1548</v>
      </c>
      <c r="E24" s="90">
        <v>1401</v>
      </c>
      <c r="F24" s="90">
        <v>2603</v>
      </c>
      <c r="G24" s="60">
        <f t="shared" si="3"/>
        <v>0.10492505353319058</v>
      </c>
      <c r="H24" s="65">
        <f t="shared" si="4"/>
        <v>-0.40530157510564735</v>
      </c>
      <c r="I24" s="13"/>
      <c r="J24" s="151"/>
      <c r="K24" s="164" t="s">
        <v>30</v>
      </c>
      <c r="L24" s="165"/>
      <c r="M24" s="89">
        <f>'[1]1월'!D23+'[1]2월'!D23+'[1]3월'!D23+'[1]4월'!D24+'[1]5월'!D24+'[1]6월'!D24+'[1]7월'!D24+'[1]8월'!D24+'[1]9월'!D24+'[1]10월'!D24+'[1]11월'!D24+D24</f>
        <v>16549</v>
      </c>
      <c r="N24" s="66">
        <v>13990</v>
      </c>
      <c r="O24" s="98">
        <f t="shared" si="5"/>
        <v>0.18291636883488205</v>
      </c>
    </row>
    <row r="25" spans="1:15" s="6" customFormat="1" ht="19.5" customHeight="1" x14ac:dyDescent="0.15">
      <c r="A25" s="158" t="s">
        <v>29</v>
      </c>
      <c r="B25" s="159"/>
      <c r="C25" s="160"/>
      <c r="D25" s="97">
        <f>D22+D23+D24</f>
        <v>2469</v>
      </c>
      <c r="E25" s="97">
        <v>2297</v>
      </c>
      <c r="F25" s="97">
        <v>4159</v>
      </c>
      <c r="G25" s="96">
        <f t="shared" si="3"/>
        <v>7.4880278624292557E-2</v>
      </c>
      <c r="H25" s="95">
        <f t="shared" si="4"/>
        <v>-0.40634767973070451</v>
      </c>
      <c r="I25" s="22"/>
      <c r="J25" s="158" t="s">
        <v>29</v>
      </c>
      <c r="K25" s="161"/>
      <c r="L25" s="162"/>
      <c r="M25" s="94">
        <f>M22+M23+M24</f>
        <v>26678</v>
      </c>
      <c r="N25" s="93">
        <v>29680</v>
      </c>
      <c r="O25" s="92">
        <f t="shared" si="5"/>
        <v>-0.1011455525606469</v>
      </c>
    </row>
    <row r="26" spans="1:15" s="4" customFormat="1" ht="19.5" customHeight="1" x14ac:dyDescent="0.15">
      <c r="A26" s="166" t="s">
        <v>28</v>
      </c>
      <c r="B26" s="167" t="s">
        <v>27</v>
      </c>
      <c r="C26" s="168"/>
      <c r="D26" s="91">
        <v>334</v>
      </c>
      <c r="E26" s="91">
        <v>381</v>
      </c>
      <c r="F26" s="91">
        <v>483</v>
      </c>
      <c r="G26" s="60">
        <f t="shared" si="3"/>
        <v>-0.12335958005249344</v>
      </c>
      <c r="H26" s="65">
        <f t="shared" si="4"/>
        <v>-0.30848861283643891</v>
      </c>
      <c r="I26" s="13"/>
      <c r="J26" s="166" t="s">
        <v>26</v>
      </c>
      <c r="K26" s="164" t="s">
        <v>25</v>
      </c>
      <c r="L26" s="165"/>
      <c r="M26" s="89">
        <f>'[1]1월'!D25+'[1]2월'!D25+'[1]3월'!D25+'[1]4월'!D26+'[1]5월'!D26+'[1]6월'!D26+'[1]7월'!D26+'[1]8월'!D26+'[1]9월'!D26+'[1]10월'!D26+'[1]11월'!D26+D26</f>
        <v>4232</v>
      </c>
      <c r="N26" s="66">
        <v>5903</v>
      </c>
      <c r="O26" s="56">
        <f t="shared" si="5"/>
        <v>-0.28307640182957816</v>
      </c>
    </row>
    <row r="27" spans="1:15" s="4" customFormat="1" ht="19.5" customHeight="1" x14ac:dyDescent="0.15">
      <c r="A27" s="151"/>
      <c r="B27" s="164" t="s">
        <v>24</v>
      </c>
      <c r="C27" s="165"/>
      <c r="D27" s="90">
        <v>329</v>
      </c>
      <c r="E27" s="90">
        <v>384</v>
      </c>
      <c r="F27" s="90">
        <v>508</v>
      </c>
      <c r="G27" s="60">
        <f t="shared" si="3"/>
        <v>-0.14322916666666666</v>
      </c>
      <c r="H27" s="65">
        <f t="shared" si="4"/>
        <v>-0.35236220472440943</v>
      </c>
      <c r="I27" s="13"/>
      <c r="J27" s="151"/>
      <c r="K27" s="169" t="s">
        <v>23</v>
      </c>
      <c r="L27" s="170"/>
      <c r="M27" s="89">
        <f>'[1]1월'!D26+'[1]2월'!D26+'[1]3월'!D26+'[1]4월'!D27+'[1]5월'!D27+'[1]6월'!D27+'[1]7월'!D27+'[1]8월'!D27+'[1]9월'!D27+'[1]10월'!D27+'[1]11월'!D27+D27</f>
        <v>4338</v>
      </c>
      <c r="N27" s="66">
        <v>5337</v>
      </c>
      <c r="O27" s="56">
        <f t="shared" si="5"/>
        <v>-0.18718381112984822</v>
      </c>
    </row>
    <row r="28" spans="1:15" s="4" customFormat="1" ht="19.5" customHeight="1" thickBot="1" x14ac:dyDescent="0.2">
      <c r="A28" s="171" t="s">
        <v>22</v>
      </c>
      <c r="B28" s="172"/>
      <c r="C28" s="173"/>
      <c r="D28" s="88">
        <f>D26+D27</f>
        <v>663</v>
      </c>
      <c r="E28" s="88">
        <v>765</v>
      </c>
      <c r="F28" s="87">
        <v>991</v>
      </c>
      <c r="G28" s="86">
        <f t="shared" si="3"/>
        <v>-0.13333333333333333</v>
      </c>
      <c r="H28" s="85">
        <f t="shared" si="4"/>
        <v>-0.33097880928355194</v>
      </c>
      <c r="I28" s="13"/>
      <c r="J28" s="158" t="s">
        <v>21</v>
      </c>
      <c r="K28" s="161"/>
      <c r="L28" s="162"/>
      <c r="M28" s="84">
        <f>M26+M27</f>
        <v>8570</v>
      </c>
      <c r="N28" s="83">
        <v>11240</v>
      </c>
      <c r="O28" s="82">
        <f t="shared" si="5"/>
        <v>-0.23754448398576514</v>
      </c>
    </row>
    <row r="29" spans="1:15" s="6" customFormat="1" ht="19.5" customHeight="1" thickBot="1" x14ac:dyDescent="0.2">
      <c r="A29" s="174" t="s">
        <v>20</v>
      </c>
      <c r="B29" s="175"/>
      <c r="C29" s="176"/>
      <c r="D29" s="55">
        <f>D21+D25+D28+30</f>
        <v>11852</v>
      </c>
      <c r="E29" s="55">
        <v>10349</v>
      </c>
      <c r="F29" s="81">
        <v>18313</v>
      </c>
      <c r="G29" s="51">
        <f t="shared" si="3"/>
        <v>0.1452314233259252</v>
      </c>
      <c r="H29" s="51">
        <f t="shared" si="4"/>
        <v>-0.35280947960465242</v>
      </c>
      <c r="I29" s="22"/>
      <c r="J29" s="174" t="s">
        <v>20</v>
      </c>
      <c r="K29" s="175"/>
      <c r="L29" s="176"/>
      <c r="M29" s="55">
        <f>M21+M25+M28+41</f>
        <v>132377</v>
      </c>
      <c r="N29" s="54">
        <v>180275</v>
      </c>
      <c r="O29" s="80">
        <f t="shared" si="5"/>
        <v>-0.26569407849119403</v>
      </c>
    </row>
    <row r="30" spans="1:15" s="22" customFormat="1" ht="20.100000000000001" customHeight="1" x14ac:dyDescent="0.15">
      <c r="A30" s="177"/>
      <c r="B30" s="178"/>
      <c r="C30" s="178"/>
      <c r="D30" s="178"/>
      <c r="E30" s="26"/>
      <c r="F30" s="177"/>
      <c r="G30" s="178"/>
      <c r="H30" s="178"/>
      <c r="I30" s="178"/>
      <c r="J30" s="179" t="s">
        <v>19</v>
      </c>
      <c r="K30" s="179"/>
      <c r="L30" s="179"/>
      <c r="M30" s="179"/>
      <c r="N30" s="179"/>
      <c r="O30" s="77"/>
    </row>
    <row r="31" spans="1:15" s="22" customFormat="1" ht="17.45" customHeight="1" x14ac:dyDescent="0.15">
      <c r="A31" s="79"/>
      <c r="B31" s="78"/>
      <c r="C31" s="78"/>
      <c r="D31" s="78"/>
      <c r="E31" s="26"/>
      <c r="F31" s="26"/>
      <c r="G31" s="77"/>
      <c r="H31" s="28"/>
      <c r="J31" s="177" t="s">
        <v>18</v>
      </c>
      <c r="K31" s="178"/>
      <c r="L31" s="178"/>
      <c r="M31" s="178"/>
      <c r="N31" s="26"/>
      <c r="O31" s="77"/>
    </row>
    <row r="32" spans="1:15" s="22" customFormat="1" ht="15.75" customHeight="1" x14ac:dyDescent="0.15">
      <c r="A32" s="79"/>
      <c r="B32" s="78"/>
      <c r="C32" s="78"/>
      <c r="D32" s="78"/>
      <c r="E32" s="26"/>
      <c r="F32" s="26"/>
      <c r="G32" s="77"/>
      <c r="H32" s="28"/>
      <c r="J32" s="78"/>
      <c r="K32" s="78"/>
      <c r="L32" s="78"/>
      <c r="M32" s="78"/>
      <c r="N32" s="26"/>
      <c r="O32" s="77"/>
    </row>
    <row r="33" spans="1:15" s="4" customFormat="1" ht="21" customHeight="1" thickBot="1" x14ac:dyDescent="0.2">
      <c r="A33" s="76" t="s">
        <v>17</v>
      </c>
      <c r="B33" s="31"/>
      <c r="C33" s="31"/>
      <c r="D33" s="30"/>
      <c r="E33" s="30"/>
      <c r="F33" s="30"/>
      <c r="G33" s="28"/>
      <c r="H33" s="28"/>
      <c r="I33" s="13"/>
      <c r="J33" s="75" t="s">
        <v>17</v>
      </c>
      <c r="K33" s="31"/>
      <c r="L33" s="31"/>
      <c r="M33" s="30"/>
      <c r="N33" s="30"/>
      <c r="O33" s="28"/>
    </row>
    <row r="34" spans="1:15" s="4" customFormat="1" ht="19.5" customHeight="1" x14ac:dyDescent="0.15">
      <c r="A34" s="150" t="s">
        <v>15</v>
      </c>
      <c r="B34" s="181" t="s">
        <v>16</v>
      </c>
      <c r="C34" s="182"/>
      <c r="D34" s="74">
        <v>7957</v>
      </c>
      <c r="E34" s="74">
        <v>6464</v>
      </c>
      <c r="F34" s="73">
        <v>8627</v>
      </c>
      <c r="G34" s="72">
        <f t="shared" ref="G34:G39" si="6">(D34-E34)/E34</f>
        <v>0.23097153465346534</v>
      </c>
      <c r="H34" s="71">
        <f t="shared" ref="H34:H39" si="7">(D34-F34)/F34</f>
        <v>-7.7663150573779996E-2</v>
      </c>
      <c r="I34" s="13"/>
      <c r="J34" s="150" t="s">
        <v>15</v>
      </c>
      <c r="K34" s="181" t="s">
        <v>14</v>
      </c>
      <c r="L34" s="183"/>
      <c r="M34" s="70">
        <v>93662</v>
      </c>
      <c r="N34" s="69">
        <v>120910</v>
      </c>
      <c r="O34" s="68">
        <f t="shared" ref="O34:O39" si="8">(M34-N34)/N34</f>
        <v>-0.22535770407741296</v>
      </c>
    </row>
    <row r="35" spans="1:15" s="4" customFormat="1" ht="19.5" customHeight="1" x14ac:dyDescent="0.15">
      <c r="A35" s="151"/>
      <c r="B35" s="184" t="s">
        <v>13</v>
      </c>
      <c r="C35" s="164"/>
      <c r="D35" s="62">
        <v>654</v>
      </c>
      <c r="E35" s="62">
        <v>679</v>
      </c>
      <c r="F35" s="61">
        <v>926</v>
      </c>
      <c r="G35" s="60">
        <f t="shared" si="6"/>
        <v>-3.6818851251840944E-2</v>
      </c>
      <c r="H35" s="65">
        <f t="shared" si="7"/>
        <v>-0.29373650107991361</v>
      </c>
      <c r="I35" s="13"/>
      <c r="J35" s="151"/>
      <c r="K35" s="184" t="s">
        <v>12</v>
      </c>
      <c r="L35" s="185"/>
      <c r="M35" s="67">
        <v>6569</v>
      </c>
      <c r="N35" s="66">
        <v>9394</v>
      </c>
      <c r="O35" s="56">
        <f t="shared" si="8"/>
        <v>-0.30072386629763681</v>
      </c>
    </row>
    <row r="36" spans="1:15" s="4" customFormat="1" ht="19.149999999999999" customHeight="1" x14ac:dyDescent="0.15">
      <c r="A36" s="151"/>
      <c r="B36" s="184" t="s">
        <v>11</v>
      </c>
      <c r="C36" s="164"/>
      <c r="D36" s="62">
        <v>486</v>
      </c>
      <c r="E36" s="62">
        <v>440</v>
      </c>
      <c r="F36" s="61">
        <v>315</v>
      </c>
      <c r="G36" s="60">
        <f t="shared" si="6"/>
        <v>0.10454545454545454</v>
      </c>
      <c r="H36" s="65">
        <f t="shared" si="7"/>
        <v>0.54285714285714282</v>
      </c>
      <c r="I36" s="13"/>
      <c r="J36" s="151"/>
      <c r="K36" s="184" t="s">
        <v>10</v>
      </c>
      <c r="L36" s="185"/>
      <c r="M36" s="64">
        <v>9469</v>
      </c>
      <c r="N36" s="63">
        <v>10493</v>
      </c>
      <c r="O36" s="56">
        <f t="shared" si="8"/>
        <v>-9.7588868769655959E-2</v>
      </c>
    </row>
    <row r="37" spans="1:15" s="4" customFormat="1" ht="19.5" customHeight="1" x14ac:dyDescent="0.15">
      <c r="A37" s="151"/>
      <c r="B37" s="184" t="s">
        <v>9</v>
      </c>
      <c r="C37" s="164"/>
      <c r="D37" s="62">
        <v>23910</v>
      </c>
      <c r="E37" s="62">
        <v>23195</v>
      </c>
      <c r="F37" s="61">
        <v>25461</v>
      </c>
      <c r="G37" s="60">
        <f t="shared" si="6"/>
        <v>3.0825608967449881E-2</v>
      </c>
      <c r="H37" s="65">
        <f t="shared" si="7"/>
        <v>-6.0916696123482973E-2</v>
      </c>
      <c r="I37" s="13"/>
      <c r="J37" s="151"/>
      <c r="K37" s="184" t="s">
        <v>8</v>
      </c>
      <c r="L37" s="185"/>
      <c r="M37" s="64">
        <v>276777</v>
      </c>
      <c r="N37" s="63">
        <v>267776</v>
      </c>
      <c r="O37" s="56">
        <f t="shared" si="8"/>
        <v>3.3613916108986619E-2</v>
      </c>
    </row>
    <row r="38" spans="1:15" s="4" customFormat="1" ht="19.5" customHeight="1" thickBot="1" x14ac:dyDescent="0.2">
      <c r="A38" s="180"/>
      <c r="B38" s="190" t="s">
        <v>7</v>
      </c>
      <c r="C38" s="191"/>
      <c r="D38" s="62">
        <v>607</v>
      </c>
      <c r="E38" s="62">
        <v>420</v>
      </c>
      <c r="F38" s="61">
        <v>639</v>
      </c>
      <c r="G38" s="60">
        <f t="shared" si="6"/>
        <v>0.44523809523809521</v>
      </c>
      <c r="H38" s="59">
        <f t="shared" si="7"/>
        <v>-5.0078247261345854E-2</v>
      </c>
      <c r="I38" s="13"/>
      <c r="J38" s="180"/>
      <c r="K38" s="190" t="s">
        <v>6</v>
      </c>
      <c r="L38" s="192"/>
      <c r="M38" s="58">
        <v>5693</v>
      </c>
      <c r="N38" s="57">
        <v>8317</v>
      </c>
      <c r="O38" s="56">
        <f t="shared" si="8"/>
        <v>-0.31549837681856441</v>
      </c>
    </row>
    <row r="39" spans="1:15" s="4" customFormat="1" ht="19.5" customHeight="1" thickBot="1" x14ac:dyDescent="0.2">
      <c r="A39" s="174" t="s">
        <v>0</v>
      </c>
      <c r="B39" s="175"/>
      <c r="C39" s="175"/>
      <c r="D39" s="55">
        <f>D34+D35+D36+D37+D38</f>
        <v>33614</v>
      </c>
      <c r="E39" s="55">
        <f>SUM(E34:E38)</f>
        <v>31198</v>
      </c>
      <c r="F39" s="54">
        <f>SUM(F34:F38)</f>
        <v>35968</v>
      </c>
      <c r="G39" s="51">
        <f t="shared" si="6"/>
        <v>7.7440861593691901E-2</v>
      </c>
      <c r="H39" s="51">
        <f t="shared" si="7"/>
        <v>-6.5447064056939508E-2</v>
      </c>
      <c r="I39" s="53"/>
      <c r="J39" s="193" t="s">
        <v>0</v>
      </c>
      <c r="K39" s="194"/>
      <c r="L39" s="194"/>
      <c r="M39" s="52">
        <f>SUM(M34:M38)</f>
        <v>392170</v>
      </c>
      <c r="N39" s="52">
        <f>SUM(N34:N38)</f>
        <v>416890</v>
      </c>
      <c r="O39" s="51">
        <f t="shared" si="8"/>
        <v>-5.9296217227566027E-2</v>
      </c>
    </row>
    <row r="40" spans="1:15" s="13" customFormat="1" ht="19.5" customHeight="1" thickBot="1" x14ac:dyDescent="0.2">
      <c r="A40" s="50"/>
      <c r="B40" s="49"/>
      <c r="C40" s="49"/>
      <c r="D40" s="48"/>
      <c r="E40" s="48"/>
      <c r="F40" s="47"/>
      <c r="G40" s="46"/>
      <c r="H40" s="28"/>
      <c r="J40" s="45"/>
      <c r="K40" s="44"/>
      <c r="L40" s="44"/>
      <c r="M40" s="43"/>
      <c r="N40" s="42"/>
      <c r="O40" s="41"/>
    </row>
    <row r="41" spans="1:15" s="4" customFormat="1" ht="19.5" customHeight="1" thickBot="1" x14ac:dyDescent="0.2">
      <c r="A41" s="195" t="s">
        <v>5</v>
      </c>
      <c r="B41" s="196"/>
      <c r="C41" s="197"/>
      <c r="D41" s="40">
        <f>D29+D39</f>
        <v>45466</v>
      </c>
      <c r="E41" s="40">
        <f>E29+E39</f>
        <v>41547</v>
      </c>
      <c r="F41" s="40">
        <f>F29+F39</f>
        <v>54281</v>
      </c>
      <c r="G41" s="38">
        <f>(D41-E41)/E41</f>
        <v>9.4326906876549446E-2</v>
      </c>
      <c r="H41" s="38">
        <f>(D41-F41)/F41</f>
        <v>-0.16239568173025551</v>
      </c>
      <c r="I41" s="13"/>
      <c r="J41" s="195" t="s">
        <v>4</v>
      </c>
      <c r="K41" s="196"/>
      <c r="L41" s="197"/>
      <c r="M41" s="39">
        <f>M29+M39</f>
        <v>524547</v>
      </c>
      <c r="N41" s="39">
        <f>N29+N39</f>
        <v>597165</v>
      </c>
      <c r="O41" s="38">
        <f>(M41-N41)/N41</f>
        <v>-0.12160458164828816</v>
      </c>
    </row>
    <row r="42" spans="1:15" s="13" customFormat="1" ht="19.5" customHeight="1" x14ac:dyDescent="0.15">
      <c r="A42" s="37"/>
      <c r="B42" s="36"/>
      <c r="C42" s="36"/>
      <c r="D42" s="35"/>
      <c r="E42" s="35"/>
      <c r="F42" s="34"/>
      <c r="G42" s="33"/>
      <c r="H42" s="32"/>
      <c r="J42" s="31"/>
      <c r="K42" s="31"/>
      <c r="L42" s="31"/>
      <c r="M42" s="30"/>
      <c r="N42" s="29"/>
      <c r="O42" s="28"/>
    </row>
    <row r="43" spans="1:15" s="13" customFormat="1" ht="19.5" customHeight="1" thickBot="1" x14ac:dyDescent="0.2">
      <c r="A43" s="27" t="s">
        <v>3</v>
      </c>
      <c r="B43" s="21"/>
      <c r="C43" s="21"/>
      <c r="D43" s="26"/>
      <c r="E43" s="26"/>
      <c r="F43" s="25"/>
      <c r="G43" s="24"/>
      <c r="H43" s="23"/>
      <c r="J43" s="22" t="s">
        <v>2</v>
      </c>
      <c r="K43" s="21"/>
      <c r="L43" s="20"/>
      <c r="M43" s="19"/>
      <c r="N43" s="18"/>
      <c r="O43" s="17"/>
    </row>
    <row r="44" spans="1:15" s="4" customFormat="1" ht="19.5" customHeight="1" thickBot="1" x14ac:dyDescent="0.2">
      <c r="A44" s="186" t="s">
        <v>1</v>
      </c>
      <c r="B44" s="187"/>
      <c r="C44" s="188"/>
      <c r="D44" s="16">
        <v>38234</v>
      </c>
      <c r="E44" s="16">
        <v>28126</v>
      </c>
      <c r="F44" s="15">
        <v>51638</v>
      </c>
      <c r="G44" s="10">
        <f>(D44-E44)/E44</f>
        <v>0.35938277750124442</v>
      </c>
      <c r="H44" s="14">
        <f>(D44-F44)/F44</f>
        <v>-0.25957628103334751</v>
      </c>
      <c r="I44" s="13"/>
      <c r="J44" s="186" t="s">
        <v>1</v>
      </c>
      <c r="K44" s="187"/>
      <c r="L44" s="188"/>
      <c r="M44" s="12">
        <f>D44+505431</f>
        <v>543665</v>
      </c>
      <c r="N44" s="11">
        <v>662674</v>
      </c>
      <c r="O44" s="10">
        <f>(M44-N44)/N44</f>
        <v>-0.17958905887359394</v>
      </c>
    </row>
    <row r="45" spans="1:15" s="4" customFormat="1" ht="21.75" customHeight="1" x14ac:dyDescent="0.15">
      <c r="A45" s="189"/>
      <c r="B45" s="189"/>
      <c r="C45" s="189"/>
      <c r="D45" s="189"/>
      <c r="J45" s="9"/>
      <c r="K45" s="5"/>
      <c r="L45" s="5"/>
      <c r="M45" s="5"/>
      <c r="N45" s="5"/>
      <c r="O45" s="5"/>
    </row>
    <row r="46" spans="1:15" s="6" customFormat="1" ht="18" customHeight="1" x14ac:dyDescent="0.15">
      <c r="A46" s="9"/>
      <c r="J46" s="8"/>
      <c r="K46" s="5"/>
      <c r="L46" s="5"/>
      <c r="M46" s="5"/>
      <c r="N46" s="5"/>
      <c r="O46" s="5"/>
    </row>
    <row r="47" spans="1:15" s="6" customFormat="1" ht="18" customHeight="1" x14ac:dyDescent="0.15">
      <c r="A47" s="8"/>
      <c r="G47" s="7"/>
      <c r="J47" s="5"/>
      <c r="K47" s="5"/>
      <c r="L47" s="5"/>
      <c r="M47" s="5"/>
      <c r="N47" s="5"/>
      <c r="O47" s="5"/>
    </row>
    <row r="48" spans="1:15" s="6" customFormat="1" ht="18" customHeight="1" x14ac:dyDescent="0.15">
      <c r="J48" s="3"/>
      <c r="K48" s="5"/>
      <c r="L48" s="3"/>
      <c r="M48" s="3"/>
      <c r="N48" s="3"/>
      <c r="O48" s="3"/>
    </row>
    <row r="49" spans="10:15" s="4" customFormat="1" ht="18" customHeight="1" x14ac:dyDescent="0.15">
      <c r="J49" s="3"/>
      <c r="K49" s="5"/>
      <c r="L49" s="3"/>
      <c r="M49" s="3"/>
      <c r="N49" s="3"/>
      <c r="O49" s="3"/>
    </row>
    <row r="50" spans="10:15" s="4" customFormat="1" ht="15.75" customHeight="1" x14ac:dyDescent="0.15">
      <c r="J50" s="3"/>
      <c r="K50" s="5"/>
      <c r="L50" s="3"/>
      <c r="M50" s="3"/>
      <c r="N50" s="3"/>
      <c r="O50" s="3"/>
    </row>
    <row r="51" spans="10:15" s="4" customFormat="1" ht="15.75" customHeight="1" x14ac:dyDescent="0.15">
      <c r="J51" s="3"/>
      <c r="K51" s="3"/>
      <c r="L51" s="3"/>
      <c r="M51" s="3"/>
      <c r="N51" s="3"/>
      <c r="O51" s="3"/>
    </row>
    <row r="52" spans="10:15" s="4" customFormat="1" ht="15.75" customHeight="1" x14ac:dyDescent="0.15">
      <c r="J52" s="3"/>
      <c r="K52" s="3"/>
      <c r="L52" s="3"/>
      <c r="M52" s="3"/>
      <c r="N52" s="3"/>
      <c r="O52" s="3"/>
    </row>
    <row r="53" spans="10:15" s="4" customFormat="1" ht="15.75" customHeight="1" x14ac:dyDescent="0.15">
      <c r="J53" s="3"/>
      <c r="K53" s="3"/>
      <c r="L53" s="3"/>
      <c r="M53" s="3"/>
      <c r="N53" s="3"/>
      <c r="O53" s="3"/>
    </row>
    <row r="54" spans="10:15" s="4" customFormat="1" ht="15.75" customHeight="1" x14ac:dyDescent="0.15">
      <c r="J54" s="3"/>
      <c r="K54" s="3"/>
      <c r="L54" s="3"/>
      <c r="M54" s="3"/>
      <c r="N54" s="3"/>
      <c r="O54" s="3"/>
    </row>
    <row r="55" spans="10:15" s="4" customFormat="1" ht="15.75" customHeight="1" x14ac:dyDescent="0.15">
      <c r="J55" s="3"/>
      <c r="K55" s="3"/>
      <c r="L55" s="3"/>
      <c r="M55" s="3"/>
      <c r="N55" s="3"/>
      <c r="O55" s="3"/>
    </row>
    <row r="56" spans="10:15" s="4" customFormat="1" ht="15.75" customHeight="1" x14ac:dyDescent="0.15">
      <c r="J56" s="3"/>
      <c r="K56" s="3"/>
      <c r="L56" s="3"/>
      <c r="M56" s="3"/>
      <c r="N56" s="3"/>
      <c r="O56" s="3"/>
    </row>
    <row r="57" spans="10:15" s="4" customFormat="1" ht="15.75" customHeight="1" x14ac:dyDescent="0.15">
      <c r="J57" s="3"/>
      <c r="K57" s="3"/>
      <c r="L57" s="3"/>
      <c r="M57" s="3"/>
      <c r="N57" s="3"/>
      <c r="O57" s="3"/>
    </row>
    <row r="58" spans="10:15" s="4" customFormat="1" ht="15.75" customHeight="1" x14ac:dyDescent="0.15">
      <c r="J58" s="3"/>
      <c r="K58" s="3"/>
      <c r="L58" s="3"/>
      <c r="M58" s="3"/>
      <c r="N58" s="3"/>
      <c r="O58" s="3"/>
    </row>
    <row r="59" spans="10:15" s="4" customFormat="1" ht="15.75" customHeight="1" x14ac:dyDescent="0.15">
      <c r="J59" s="3"/>
      <c r="K59" s="3"/>
      <c r="L59" s="3"/>
      <c r="M59" s="3"/>
      <c r="N59" s="3"/>
      <c r="O59" s="3"/>
    </row>
    <row r="60" spans="10:15" s="4" customFormat="1" ht="15.75" customHeight="1" x14ac:dyDescent="0.15">
      <c r="J60" s="3"/>
      <c r="K60" s="3"/>
      <c r="L60" s="3"/>
      <c r="M60" s="3"/>
      <c r="N60" s="3"/>
      <c r="O60" s="3"/>
    </row>
    <row r="61" spans="10:15" s="4" customFormat="1" ht="15.75" customHeight="1" x14ac:dyDescent="0.15">
      <c r="J61" s="3"/>
      <c r="K61" s="3"/>
      <c r="L61" s="3"/>
      <c r="M61" s="3"/>
      <c r="N61" s="3"/>
      <c r="O61" s="3"/>
    </row>
    <row r="62" spans="10:15" s="4" customFormat="1" ht="15.75" customHeight="1" x14ac:dyDescent="0.15">
      <c r="J62" s="3"/>
      <c r="K62" s="3"/>
      <c r="L62" s="3"/>
      <c r="M62" s="3"/>
      <c r="N62" s="3"/>
      <c r="O62" s="3"/>
    </row>
    <row r="63" spans="10:15" s="4" customFormat="1" ht="15.75" customHeight="1" x14ac:dyDescent="0.15">
      <c r="J63" s="3"/>
      <c r="K63" s="3"/>
      <c r="L63" s="3"/>
      <c r="M63" s="3"/>
      <c r="N63" s="3"/>
      <c r="O63" s="3"/>
    </row>
    <row r="64" spans="10:15" s="4" customFormat="1" ht="15.75" customHeight="1" x14ac:dyDescent="0.15">
      <c r="J64" s="3"/>
      <c r="K64" s="3"/>
      <c r="L64" s="3"/>
      <c r="M64" s="3"/>
      <c r="N64" s="3"/>
      <c r="O64" s="3"/>
    </row>
    <row r="65" spans="10:15" s="4" customFormat="1" ht="15.75" customHeight="1" x14ac:dyDescent="0.15">
      <c r="J65" s="3"/>
      <c r="K65" s="3"/>
      <c r="L65" s="3"/>
      <c r="M65" s="3"/>
      <c r="N65" s="3"/>
      <c r="O65" s="3"/>
    </row>
    <row r="66" spans="10:15" s="4" customFormat="1" ht="15.75" customHeight="1" x14ac:dyDescent="0.15">
      <c r="J66" s="3"/>
      <c r="K66" s="3"/>
      <c r="L66" s="3"/>
      <c r="M66" s="3"/>
      <c r="N66" s="3"/>
      <c r="O66" s="3"/>
    </row>
    <row r="67" spans="10:15" s="4" customFormat="1" ht="15.75" customHeight="1" x14ac:dyDescent="0.15">
      <c r="J67" s="3"/>
      <c r="K67" s="3"/>
      <c r="L67" s="3"/>
      <c r="M67" s="3"/>
      <c r="N67" s="3"/>
      <c r="O67" s="3"/>
    </row>
    <row r="68" spans="10:15" s="4" customFormat="1" ht="15.75" customHeight="1" x14ac:dyDescent="0.15">
      <c r="J68" s="3"/>
      <c r="K68" s="3"/>
      <c r="L68" s="3"/>
      <c r="M68" s="3"/>
      <c r="N68" s="3"/>
      <c r="O68" s="3"/>
    </row>
    <row r="69" spans="10:15" s="4" customFormat="1" ht="15.75" customHeight="1" x14ac:dyDescent="0.15">
      <c r="J69" s="3"/>
      <c r="K69" s="3"/>
      <c r="L69" s="3"/>
      <c r="M69" s="3"/>
      <c r="N69" s="3"/>
      <c r="O69" s="3"/>
    </row>
    <row r="70" spans="10:15" s="4" customFormat="1" ht="15.75" customHeight="1" x14ac:dyDescent="0.15">
      <c r="J70" s="3"/>
      <c r="K70" s="3"/>
      <c r="L70" s="3"/>
      <c r="M70" s="3"/>
      <c r="N70" s="3"/>
      <c r="O70" s="3"/>
    </row>
    <row r="71" spans="10:15" s="4" customFormat="1" ht="15.75" customHeight="1" x14ac:dyDescent="0.15">
      <c r="J71" s="3"/>
      <c r="K71" s="3"/>
      <c r="L71" s="3"/>
      <c r="M71" s="3"/>
      <c r="N71" s="3"/>
      <c r="O71" s="3"/>
    </row>
    <row r="72" spans="10:15" s="4" customFormat="1" ht="15.75" customHeight="1" x14ac:dyDescent="0.15">
      <c r="J72" s="3"/>
      <c r="K72" s="3"/>
      <c r="L72" s="3"/>
      <c r="M72" s="3"/>
      <c r="N72" s="3"/>
      <c r="O72" s="3"/>
    </row>
    <row r="73" spans="10:15" s="4" customFormat="1" ht="15.75" customHeight="1" x14ac:dyDescent="0.15">
      <c r="J73" s="3"/>
      <c r="K73" s="3"/>
      <c r="L73" s="3"/>
      <c r="M73" s="3"/>
      <c r="N73" s="3"/>
      <c r="O73" s="3"/>
    </row>
    <row r="74" spans="10:15" s="4" customFormat="1" ht="15.75" customHeight="1" x14ac:dyDescent="0.15">
      <c r="J74" s="3"/>
      <c r="K74" s="3"/>
      <c r="L74" s="3"/>
      <c r="M74" s="3"/>
      <c r="N74" s="3"/>
      <c r="O74" s="3"/>
    </row>
    <row r="75" spans="10:15" s="4" customFormat="1" ht="15.75" customHeight="1" x14ac:dyDescent="0.15">
      <c r="J75" s="3"/>
      <c r="K75" s="3"/>
      <c r="L75" s="3"/>
      <c r="M75" s="3"/>
      <c r="N75" s="3"/>
      <c r="O75" s="3"/>
    </row>
    <row r="76" spans="10:15" s="4" customFormat="1" ht="15.75" customHeight="1" x14ac:dyDescent="0.15">
      <c r="J76" s="3"/>
      <c r="K76" s="3"/>
      <c r="L76" s="3"/>
      <c r="M76" s="3"/>
      <c r="N76" s="3"/>
      <c r="O76" s="3"/>
    </row>
    <row r="77" spans="10:15" s="4" customFormat="1" ht="15.75" customHeight="1" x14ac:dyDescent="0.15">
      <c r="J77" s="3"/>
      <c r="K77" s="3"/>
      <c r="L77" s="3"/>
      <c r="M77" s="3"/>
      <c r="N77" s="3"/>
      <c r="O77" s="3"/>
    </row>
    <row r="78" spans="10:15" s="4" customFormat="1" ht="15.75" customHeight="1" x14ac:dyDescent="0.15">
      <c r="J78" s="3"/>
      <c r="K78" s="3"/>
      <c r="L78" s="3"/>
      <c r="M78" s="3"/>
      <c r="N78" s="3"/>
      <c r="O78" s="3"/>
    </row>
    <row r="79" spans="10:15" s="4" customFormat="1" ht="15.75" customHeight="1" x14ac:dyDescent="0.15">
      <c r="J79" s="3"/>
      <c r="K79" s="3"/>
      <c r="L79" s="3"/>
      <c r="M79" s="3"/>
      <c r="N79" s="3"/>
      <c r="O79" s="3"/>
    </row>
    <row r="80" spans="10:15" s="4" customFormat="1" ht="15.75" customHeight="1" x14ac:dyDescent="0.15">
      <c r="J80" s="3"/>
      <c r="K80" s="3"/>
      <c r="L80" s="3"/>
      <c r="M80" s="3"/>
      <c r="N80" s="3"/>
      <c r="O80" s="3"/>
    </row>
    <row r="81" spans="10:15" s="4" customFormat="1" ht="15.75" customHeight="1" x14ac:dyDescent="0.15">
      <c r="J81" s="3"/>
      <c r="K81" s="3"/>
      <c r="L81" s="3"/>
      <c r="M81" s="3"/>
      <c r="N81" s="3"/>
      <c r="O81" s="3"/>
    </row>
    <row r="82" spans="10:15" ht="15.75" customHeight="1" x14ac:dyDescent="0.15">
      <c r="J82" s="3"/>
      <c r="K82" s="3"/>
      <c r="L82" s="3"/>
      <c r="M82" s="3"/>
      <c r="N82" s="3"/>
      <c r="O82" s="3"/>
    </row>
  </sheetData>
  <mergeCells count="56">
    <mergeCell ref="A44:C44"/>
    <mergeCell ref="J44:L44"/>
    <mergeCell ref="A45:D45"/>
    <mergeCell ref="K37:L37"/>
    <mergeCell ref="B38:C38"/>
    <mergeCell ref="K38:L38"/>
    <mergeCell ref="A39:C39"/>
    <mergeCell ref="J39:L39"/>
    <mergeCell ref="A41:C41"/>
    <mergeCell ref="J41:L41"/>
    <mergeCell ref="J31:M31"/>
    <mergeCell ref="A34:A38"/>
    <mergeCell ref="B34:C34"/>
    <mergeCell ref="J34:J38"/>
    <mergeCell ref="K34:L34"/>
    <mergeCell ref="B35:C35"/>
    <mergeCell ref="K35:L35"/>
    <mergeCell ref="B36:C36"/>
    <mergeCell ref="K36:L36"/>
    <mergeCell ref="B37:C37"/>
    <mergeCell ref="A28:C28"/>
    <mergeCell ref="J28:L28"/>
    <mergeCell ref="A29:C29"/>
    <mergeCell ref="J29:L29"/>
    <mergeCell ref="A30:D30"/>
    <mergeCell ref="F30:I30"/>
    <mergeCell ref="J30:N30"/>
    <mergeCell ref="A25:C25"/>
    <mergeCell ref="J25:L25"/>
    <mergeCell ref="A26:A27"/>
    <mergeCell ref="B26:C26"/>
    <mergeCell ref="J26:J27"/>
    <mergeCell ref="K26:L26"/>
    <mergeCell ref="B27:C27"/>
    <mergeCell ref="K27:L27"/>
    <mergeCell ref="A21:C21"/>
    <mergeCell ref="J21:L21"/>
    <mergeCell ref="A22:A24"/>
    <mergeCell ref="B22:C22"/>
    <mergeCell ref="J22:J24"/>
    <mergeCell ref="K22:L22"/>
    <mergeCell ref="B23:C23"/>
    <mergeCell ref="K23:L23"/>
    <mergeCell ref="B24:C24"/>
    <mergeCell ref="K24:L24"/>
    <mergeCell ref="A5:A17"/>
    <mergeCell ref="J5:J17"/>
    <mergeCell ref="B13:B14"/>
    <mergeCell ref="B18:B20"/>
    <mergeCell ref="K18:K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2018-01-02T03:13:04Z</dcterms:created>
  <dcterms:modified xsi:type="dcterms:W3CDTF">2018-01-02T03:23:40Z</dcterms:modified>
</cp:coreProperties>
</file>