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7\GMK 월별 판매실적 Table\"/>
    </mc:Choice>
  </mc:AlternateContent>
  <bookViews>
    <workbookView xWindow="0" yWindow="0" windowWidth="23040" windowHeight="9048"/>
  </bookViews>
  <sheets>
    <sheet name="5월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M27" i="1"/>
  <c r="M28" i="1"/>
  <c r="D25" i="1"/>
  <c r="M25" i="1"/>
  <c r="M18" i="1"/>
  <c r="M19" i="1"/>
  <c r="M20" i="1"/>
  <c r="D17" i="1"/>
  <c r="M17" i="1"/>
  <c r="D15" i="1"/>
  <c r="M15" i="1"/>
  <c r="D12" i="1"/>
  <c r="M12" i="1"/>
  <c r="D10" i="1"/>
  <c r="M10" i="1"/>
  <c r="D8" i="1"/>
  <c r="M8" i="1"/>
  <c r="D6" i="1"/>
  <c r="M6" i="1"/>
  <c r="M21" i="1"/>
  <c r="M29" i="1"/>
  <c r="M34" i="1"/>
  <c r="M35" i="1"/>
  <c r="M36" i="1"/>
  <c r="M37" i="1"/>
  <c r="M38" i="1"/>
  <c r="M39" i="1"/>
  <c r="M41" i="1"/>
  <c r="O41" i="1"/>
  <c r="D20" i="1"/>
  <c r="D21" i="1"/>
  <c r="D28" i="1"/>
  <c r="D29" i="1"/>
  <c r="D39" i="1"/>
  <c r="D41" i="1"/>
  <c r="F29" i="1"/>
  <c r="F39" i="1"/>
  <c r="F41" i="1"/>
  <c r="H41" i="1"/>
  <c r="G41" i="1"/>
  <c r="O39" i="1"/>
  <c r="H39" i="1"/>
  <c r="E39" i="1"/>
  <c r="G39" i="1"/>
  <c r="O38" i="1"/>
  <c r="H38" i="1"/>
  <c r="G38" i="1"/>
  <c r="O37" i="1"/>
  <c r="H37" i="1"/>
  <c r="G37" i="1"/>
  <c r="O36" i="1"/>
  <c r="H36" i="1"/>
  <c r="G36" i="1"/>
  <c r="O35" i="1"/>
  <c r="H35" i="1"/>
  <c r="G35" i="1"/>
  <c r="O34" i="1"/>
  <c r="H34" i="1"/>
  <c r="G34" i="1"/>
  <c r="N29" i="1"/>
  <c r="O29" i="1"/>
  <c r="H29" i="1"/>
  <c r="G29" i="1"/>
  <c r="N28" i="1"/>
  <c r="O28" i="1"/>
  <c r="F28" i="1"/>
  <c r="H28" i="1"/>
  <c r="G28" i="1"/>
  <c r="N27" i="1"/>
  <c r="O27" i="1"/>
  <c r="F27" i="1"/>
  <c r="H27" i="1"/>
  <c r="G27" i="1"/>
  <c r="N26" i="1"/>
  <c r="O26" i="1"/>
  <c r="F26" i="1"/>
  <c r="H26" i="1"/>
  <c r="G26" i="1"/>
  <c r="N25" i="1"/>
  <c r="O25" i="1"/>
  <c r="F25" i="1"/>
  <c r="H25" i="1"/>
  <c r="G25" i="1"/>
  <c r="M24" i="1"/>
  <c r="N24" i="1"/>
  <c r="O24" i="1"/>
  <c r="F24" i="1"/>
  <c r="H24" i="1"/>
  <c r="G24" i="1"/>
  <c r="M23" i="1"/>
  <c r="N23" i="1"/>
  <c r="O23" i="1"/>
  <c r="F23" i="1"/>
  <c r="H23" i="1"/>
  <c r="G23" i="1"/>
  <c r="M22" i="1"/>
  <c r="N22" i="1"/>
  <c r="O22" i="1"/>
  <c r="F22" i="1"/>
  <c r="H22" i="1"/>
  <c r="G22" i="1"/>
  <c r="N21" i="1"/>
  <c r="O21" i="1"/>
  <c r="F21" i="1"/>
  <c r="H21" i="1"/>
  <c r="G21" i="1"/>
  <c r="N20" i="1"/>
  <c r="G20" i="1"/>
  <c r="F20" i="1"/>
  <c r="N19" i="1"/>
  <c r="G19" i="1"/>
  <c r="F19" i="1"/>
  <c r="N18" i="1"/>
  <c r="G18" i="1"/>
  <c r="F18" i="1"/>
  <c r="N17" i="1"/>
  <c r="O17" i="1"/>
  <c r="F17" i="1"/>
  <c r="H17" i="1"/>
  <c r="G17" i="1"/>
  <c r="M16" i="1"/>
  <c r="N16" i="1"/>
  <c r="O16" i="1"/>
  <c r="F16" i="1"/>
  <c r="H16" i="1"/>
  <c r="G16" i="1"/>
  <c r="N15" i="1"/>
  <c r="O15" i="1"/>
  <c r="F15" i="1"/>
  <c r="H15" i="1"/>
  <c r="G15" i="1"/>
  <c r="M14" i="1"/>
  <c r="N14" i="1"/>
  <c r="O14" i="1"/>
  <c r="F14" i="1"/>
  <c r="H14" i="1"/>
  <c r="G14" i="1"/>
  <c r="M13" i="1"/>
  <c r="N13" i="1"/>
  <c r="O13" i="1"/>
  <c r="F13" i="1"/>
  <c r="N12" i="1"/>
  <c r="O12" i="1"/>
  <c r="F12" i="1"/>
  <c r="H12" i="1"/>
  <c r="G12" i="1"/>
  <c r="M11" i="1"/>
  <c r="N11" i="1"/>
  <c r="O11" i="1"/>
  <c r="F11" i="1"/>
  <c r="H11" i="1"/>
  <c r="G11" i="1"/>
  <c r="N10" i="1"/>
  <c r="O10" i="1"/>
  <c r="F10" i="1"/>
  <c r="H10" i="1"/>
  <c r="G10" i="1"/>
  <c r="M9" i="1"/>
  <c r="N9" i="1"/>
  <c r="O9" i="1"/>
  <c r="F9" i="1"/>
  <c r="H9" i="1"/>
  <c r="G9" i="1"/>
  <c r="N8" i="1"/>
  <c r="O8" i="1"/>
  <c r="F8" i="1"/>
  <c r="H8" i="1"/>
  <c r="G8" i="1"/>
  <c r="M7" i="1"/>
  <c r="N7" i="1"/>
  <c r="O7" i="1"/>
  <c r="F7" i="1"/>
  <c r="H7" i="1"/>
  <c r="G7" i="1"/>
  <c r="N6" i="1"/>
  <c r="O6" i="1"/>
  <c r="F6" i="1"/>
  <c r="H6" i="1"/>
  <c r="G6" i="1"/>
  <c r="M5" i="1"/>
  <c r="N5" i="1"/>
  <c r="O5" i="1"/>
  <c r="F5" i="1"/>
  <c r="H5" i="1"/>
  <c r="G5" i="1"/>
</calcChain>
</file>

<file path=xl/sharedStrings.xml><?xml version="1.0" encoding="utf-8"?>
<sst xmlns="http://schemas.openxmlformats.org/spreadsheetml/2006/main" count="112" uniqueCount="94">
  <si>
    <t>한국지엠 2017년 5월 판매실적</t>
    <phoneticPr fontId="3" type="noConversion"/>
  </si>
  <si>
    <t>한국지엠 2017년 1-5월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</si>
  <si>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</si>
  <si>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</si>
  <si>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</si>
  <si>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'17. 5.</t>
    <phoneticPr fontId="7" type="noConversion"/>
  </si>
  <si>
    <t>'17. 4.</t>
    <phoneticPr fontId="7" type="noConversion"/>
  </si>
  <si>
    <t>'16. 5.</t>
    <phoneticPr fontId="3" type="noConversion"/>
  </si>
  <si>
    <t>전월대비증감</t>
    <phoneticPr fontId="3" type="noConversion"/>
  </si>
  <si>
    <t>전년동월대비</t>
    <phoneticPr fontId="3" type="noConversion"/>
  </si>
  <si>
    <t>구  분</t>
    <phoneticPr fontId="3" type="noConversion"/>
  </si>
  <si>
    <t>'17. 1-5</t>
    <phoneticPr fontId="3" type="noConversion"/>
  </si>
  <si>
    <t>'16. 1-5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</si>
  <si>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</si>
  <si>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</si>
  <si>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</si>
  <si>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</si>
  <si>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승
용</t>
    <phoneticPr fontId="3" type="noConversion"/>
  </si>
  <si>
    <t>경형</t>
  </si>
  <si>
    <t>스파크</t>
    <phoneticPr fontId="3" type="noConversion"/>
  </si>
  <si>
    <t>소  계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</si>
  <si>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</si>
  <si>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</si>
  <si>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</si>
  <si>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</si>
  <si>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아베오</t>
    <phoneticPr fontId="3" type="noConversion"/>
  </si>
  <si>
    <t>소  계</t>
    <phoneticPr fontId="3" type="noConversion"/>
  </si>
  <si>
    <t>준중형</t>
    <phoneticPr fontId="3" type="noConversion"/>
  </si>
  <si>
    <t>크루즈</t>
    <phoneticPr fontId="3" type="noConversion"/>
  </si>
  <si>
    <t>준중형</t>
  </si>
  <si>
    <t>크루즈</t>
    <phoneticPr fontId="3" type="noConversion"/>
  </si>
  <si>
    <t>소  계</t>
    <phoneticPr fontId="3" type="noConversion"/>
  </si>
  <si>
    <t>중형</t>
    <phoneticPr fontId="3" type="noConversion"/>
  </si>
  <si>
    <t>말리부</t>
    <phoneticPr fontId="3" type="noConversion"/>
  </si>
  <si>
    <t>중형</t>
  </si>
  <si>
    <t>말리부</t>
    <phoneticPr fontId="3" type="noConversion"/>
  </si>
  <si>
    <t>소  계</t>
    <phoneticPr fontId="3" type="noConversion"/>
  </si>
  <si>
    <t>준대형</t>
  </si>
  <si>
    <t>알페온</t>
  </si>
  <si>
    <t>-</t>
    <phoneticPr fontId="3" type="noConversion"/>
  </si>
  <si>
    <t>임팔라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</si>
  <si>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</si>
  <si>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</si>
  <si>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</si>
  <si>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</si>
  <si>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스포츠</t>
    <phoneticPr fontId="3" type="noConversion"/>
  </si>
  <si>
    <t>카마로</t>
    <phoneticPr fontId="3" type="noConversion"/>
  </si>
  <si>
    <t>PHEV
&amp;
EV</t>
    <phoneticPr fontId="3" type="noConversion"/>
  </si>
  <si>
    <t>볼트(Volt)</t>
    <phoneticPr fontId="3" type="noConversion"/>
  </si>
  <si>
    <t>-</t>
    <phoneticPr fontId="3" type="noConversion"/>
  </si>
  <si>
    <t>PHEV
&amp;
EV</t>
    <phoneticPr fontId="3" type="noConversion"/>
  </si>
  <si>
    <t>볼트(Volt)</t>
    <phoneticPr fontId="3" type="noConversion"/>
  </si>
  <si>
    <t>볼트EV(Bolt EV)</t>
    <phoneticPr fontId="3" type="noConversion"/>
  </si>
  <si>
    <t>-</t>
    <phoneticPr fontId="3" type="noConversion"/>
  </si>
  <si>
    <t>볼트EV(Bolt EV)</t>
    <phoneticPr fontId="3" type="noConversion"/>
  </si>
  <si>
    <t>-</t>
    <phoneticPr fontId="3" type="noConversion"/>
  </si>
  <si>
    <t>승용차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</si>
  <si>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</si>
  <si>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</si>
  <si>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</si>
  <si>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</si>
  <si>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캡티바</t>
    <phoneticPr fontId="3" type="noConversion"/>
  </si>
  <si>
    <t>올란도</t>
    <phoneticPr fontId="3" type="noConversion"/>
  </si>
  <si>
    <t>트랙스</t>
    <phoneticPr fontId="3" type="noConversion"/>
  </si>
  <si>
    <t>트랙스</t>
    <phoneticPr fontId="3" type="noConversion"/>
  </si>
  <si>
    <t>RV 계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</si>
  <si>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</si>
  <si>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</si>
  <si>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</si>
  <si>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</si>
  <si>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</si>
  <si>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</si>
  <si>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</si>
  <si>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경상용차 계</t>
    <phoneticPr fontId="3" type="noConversion"/>
  </si>
  <si>
    <t>내수 계</t>
    <phoneticPr fontId="3" type="noConversion"/>
  </si>
  <si>
    <t>내수 계</t>
    <phoneticPr fontId="3" type="noConversion"/>
  </si>
  <si>
    <t>* 2017년 1월, 5월 판매실적에 단종차량 10대 포함</t>
    <phoneticPr fontId="3" type="noConversion"/>
  </si>
  <si>
    <t>* 2016년 1월 판매실적에 단종차량 47대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</si>
  <si>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</si>
  <si>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</si>
  <si>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</si>
  <si>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세
그
먼
트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</si>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</sst>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5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41" fontId="2" fillId="0" borderId="17" xfId="1" quotePrefix="1" applyFont="1" applyFill="1" applyBorder="1" applyAlignment="1">
      <alignment horizontal="right" vertical="center"/>
    </xf>
    <xf numFmtId="41" fontId="8" fillId="0" borderId="14" xfId="1" quotePrefix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6" fillId="0" borderId="22" xfId="1" quotePrefix="1" applyFont="1" applyFill="1" applyBorder="1" applyAlignment="1">
      <alignment horizontal="right" vertical="center"/>
    </xf>
    <xf numFmtId="41" fontId="9" fillId="0" borderId="23" xfId="1" quotePrefix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41" fontId="9" fillId="0" borderId="21" xfId="1" quotePrefix="1" applyFont="1" applyFill="1" applyBorder="1" applyAlignment="1">
      <alignment vertical="center"/>
    </xf>
    <xf numFmtId="41" fontId="9" fillId="0" borderId="22" xfId="1" quotePrefix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41" fontId="2" fillId="0" borderId="22" xfId="1" applyFont="1" applyFill="1" applyBorder="1" applyAlignment="1">
      <alignment vertical="center"/>
    </xf>
    <xf numFmtId="41" fontId="8" fillId="0" borderId="23" xfId="1" quotePrefix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41" fontId="8" fillId="0" borderId="22" xfId="1" quotePrefix="1" applyFont="1" applyFill="1" applyBorder="1" applyAlignment="1">
      <alignment horizontal="right"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41" fontId="6" fillId="0" borderId="22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41" fontId="8" fillId="0" borderId="22" xfId="1" quotePrefix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quotePrefix="1" applyNumberFormat="1" applyFont="1" applyFill="1" applyBorder="1" applyAlignment="1">
      <alignment horizontal="right" vertical="center"/>
    </xf>
    <xf numFmtId="41" fontId="2" fillId="0" borderId="21" xfId="1" applyFont="1" applyFill="1" applyBorder="1" applyAlignment="1">
      <alignment horizontal="right" vertical="center"/>
    </xf>
    <xf numFmtId="41" fontId="2" fillId="0" borderId="22" xfId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6" fillId="0" borderId="18" xfId="0" quotePrefix="1" applyNumberFormat="1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41" fontId="2" fillId="0" borderId="21" xfId="1" quotePrefix="1" applyFont="1" applyFill="1" applyBorder="1" applyAlignment="1">
      <alignment horizontal="right" vertical="center"/>
    </xf>
    <xf numFmtId="41" fontId="2" fillId="0" borderId="22" xfId="1" quotePrefix="1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center" vertical="center"/>
    </xf>
    <xf numFmtId="176" fontId="2" fillId="0" borderId="24" xfId="0" quotePrefix="1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31" xfId="1" quotePrefix="1" applyFont="1" applyFill="1" applyBorder="1" applyAlignment="1">
      <alignment horizontal="right" vertical="center"/>
    </xf>
    <xf numFmtId="41" fontId="6" fillId="0" borderId="17" xfId="1" quotePrefix="1" applyFont="1" applyFill="1" applyBorder="1" applyAlignment="1">
      <alignment horizontal="right" vertical="center"/>
    </xf>
    <xf numFmtId="41" fontId="6" fillId="0" borderId="31" xfId="1" applyFont="1" applyFill="1" applyBorder="1" applyAlignment="1">
      <alignment horizontal="right" vertical="center"/>
    </xf>
    <xf numFmtId="41" fontId="6" fillId="4" borderId="21" xfId="1" applyFont="1" applyFill="1" applyBorder="1" applyAlignment="1">
      <alignment vertical="center"/>
    </xf>
    <xf numFmtId="41" fontId="6" fillId="4" borderId="22" xfId="1" applyFont="1" applyFill="1" applyBorder="1" applyAlignment="1">
      <alignment vertical="center"/>
    </xf>
    <xf numFmtId="41" fontId="9" fillId="5" borderId="23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4" xfId="0" applyNumberFormat="1" applyFont="1" applyFill="1" applyBorder="1" applyAlignment="1">
      <alignment horizontal="right" vertical="center"/>
    </xf>
    <xf numFmtId="41" fontId="9" fillId="5" borderId="22" xfId="1" applyFont="1" applyFill="1" applyBorder="1" applyAlignment="1">
      <alignment vertical="center"/>
    </xf>
    <xf numFmtId="176" fontId="6" fillId="5" borderId="25" xfId="0" quotePrefix="1" applyNumberFormat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horizontal="right" vertical="center"/>
    </xf>
    <xf numFmtId="176" fontId="2" fillId="0" borderId="25" xfId="0" quotePrefix="1" applyNumberFormat="1" applyFont="1" applyFill="1" applyBorder="1" applyAlignment="1">
      <alignment horizontal="right" vertical="center"/>
    </xf>
    <xf numFmtId="41" fontId="8" fillId="0" borderId="23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7" xfId="1" applyFont="1" applyFill="1" applyBorder="1" applyAlignment="1">
      <alignment vertical="center"/>
    </xf>
    <xf numFmtId="41" fontId="2" fillId="0" borderId="34" xfId="1" applyFont="1" applyFill="1" applyBorder="1" applyAlignment="1">
      <alignment vertical="center"/>
    </xf>
    <xf numFmtId="41" fontId="6" fillId="4" borderId="37" xfId="1" applyFont="1" applyFill="1" applyBorder="1" applyAlignment="1">
      <alignment vertical="center"/>
    </xf>
    <xf numFmtId="41" fontId="6" fillId="4" borderId="40" xfId="1" applyFont="1" applyFill="1" applyBorder="1" applyAlignment="1">
      <alignment vertical="center"/>
    </xf>
    <xf numFmtId="41" fontId="9" fillId="5" borderId="41" xfId="1" applyFont="1" applyFill="1" applyBorder="1" applyAlignment="1">
      <alignment vertical="center"/>
    </xf>
    <xf numFmtId="176" fontId="6" fillId="4" borderId="41" xfId="0" applyNumberFormat="1" applyFont="1" applyFill="1" applyBorder="1" applyAlignment="1">
      <alignment horizontal="right" vertical="center"/>
    </xf>
    <xf numFmtId="176" fontId="6" fillId="4" borderId="42" xfId="0" applyNumberFormat="1" applyFont="1" applyFill="1" applyBorder="1" applyAlignment="1">
      <alignment horizontal="right" vertical="center"/>
    </xf>
    <xf numFmtId="41" fontId="9" fillId="5" borderId="40" xfId="1" applyFont="1" applyFill="1" applyBorder="1" applyAlignment="1">
      <alignment vertical="center"/>
    </xf>
    <xf numFmtId="176" fontId="6" fillId="5" borderId="43" xfId="0" quotePrefix="1" applyNumberFormat="1" applyFont="1" applyFill="1" applyBorder="1" applyAlignment="1">
      <alignment horizontal="right" vertical="center"/>
    </xf>
    <xf numFmtId="41" fontId="6" fillId="6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7" borderId="10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2" fillId="0" borderId="13" xfId="1" applyNumberFormat="1" applyFont="1" applyFill="1" applyBorder="1" applyAlignment="1">
      <alignment vertical="center"/>
    </xf>
    <xf numFmtId="41" fontId="2" fillId="0" borderId="13" xfId="1" quotePrefix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41" fontId="2" fillId="0" borderId="21" xfId="1" quotePrefix="1" applyFont="1" applyFill="1" applyBorder="1" applyAlignment="1">
      <alignment vertical="center"/>
    </xf>
    <xf numFmtId="41" fontId="2" fillId="0" borderId="17" xfId="1" quotePrefix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horizontal="right" vertical="center"/>
    </xf>
    <xf numFmtId="41" fontId="8" fillId="0" borderId="43" xfId="1" quotePrefix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41" fontId="6" fillId="8" borderId="10" xfId="1" quotePrefix="1" applyFont="1" applyFill="1" applyBorder="1" applyAlignment="1">
      <alignment vertical="center"/>
    </xf>
    <xf numFmtId="176" fontId="6" fillId="8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40" xfId="1" applyNumberFormat="1" applyFont="1" applyFill="1" applyBorder="1" applyAlignment="1">
      <alignment vertical="center"/>
    </xf>
    <xf numFmtId="177" fontId="2" fillId="0" borderId="44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41" fontId="8" fillId="0" borderId="14" xfId="1" quotePrefix="1" applyFont="1" applyFill="1" applyBorder="1" applyAlignment="1">
      <alignment vertical="center"/>
    </xf>
    <xf numFmtId="41" fontId="8" fillId="0" borderId="40" xfId="1" quotePrefix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7&#45380;%20&#54032;&#47588;&#49892;&#51201;_&#49688;&#49885;%20&#54252;&#546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6"/>
    </sheetNames>
    <sheetDataSet>
      <sheetData sheetId="0">
        <row r="5">
          <cell r="D5">
            <v>4328</v>
          </cell>
        </row>
        <row r="6">
          <cell r="D6">
            <v>4328</v>
          </cell>
        </row>
        <row r="7">
          <cell r="D7">
            <v>133</v>
          </cell>
        </row>
        <row r="8">
          <cell r="D8">
            <v>133</v>
          </cell>
        </row>
        <row r="9">
          <cell r="D9">
            <v>229</v>
          </cell>
        </row>
        <row r="10">
          <cell r="D10">
            <v>229</v>
          </cell>
        </row>
        <row r="11">
          <cell r="D11">
            <v>3564</v>
          </cell>
        </row>
        <row r="12">
          <cell r="D12">
            <v>3564</v>
          </cell>
        </row>
        <row r="13">
          <cell r="D13">
            <v>4</v>
          </cell>
        </row>
        <row r="14">
          <cell r="D14">
            <v>383</v>
          </cell>
        </row>
        <row r="15">
          <cell r="D15">
            <v>387</v>
          </cell>
        </row>
        <row r="16">
          <cell r="D16">
            <v>60</v>
          </cell>
        </row>
        <row r="17">
          <cell r="D17">
            <v>60</v>
          </cell>
        </row>
        <row r="21">
          <cell r="D21">
            <v>173</v>
          </cell>
        </row>
        <row r="22">
          <cell r="D22">
            <v>709</v>
          </cell>
        </row>
        <row r="23">
          <cell r="D23">
            <v>1436</v>
          </cell>
        </row>
        <row r="24">
          <cell r="D24">
            <v>2318</v>
          </cell>
        </row>
        <row r="25">
          <cell r="D25">
            <v>322</v>
          </cell>
        </row>
        <row r="26">
          <cell r="D26">
            <v>293</v>
          </cell>
        </row>
        <row r="33">
          <cell r="D33">
            <v>10543</v>
          </cell>
        </row>
        <row r="34">
          <cell r="D34">
            <v>296</v>
          </cell>
        </row>
        <row r="35">
          <cell r="D35">
            <v>508</v>
          </cell>
        </row>
        <row r="36">
          <cell r="D36">
            <v>23252</v>
          </cell>
        </row>
        <row r="37">
          <cell r="D37">
            <v>600</v>
          </cell>
        </row>
      </sheetData>
      <sheetData sheetId="1" refreshError="1"/>
      <sheetData sheetId="2">
        <row r="5">
          <cell r="D5">
            <v>3950</v>
          </cell>
        </row>
        <row r="6">
          <cell r="D6">
            <v>3950</v>
          </cell>
        </row>
        <row r="7">
          <cell r="D7">
            <v>162</v>
          </cell>
        </row>
        <row r="8">
          <cell r="D8">
            <v>162</v>
          </cell>
        </row>
        <row r="9">
          <cell r="D9">
            <v>6</v>
          </cell>
        </row>
        <row r="10">
          <cell r="D10">
            <v>6</v>
          </cell>
        </row>
        <row r="11">
          <cell r="D11">
            <v>3271</v>
          </cell>
        </row>
        <row r="12">
          <cell r="D12">
            <v>3271</v>
          </cell>
        </row>
        <row r="13">
          <cell r="D13">
            <v>0</v>
          </cell>
        </row>
        <row r="14">
          <cell r="D14">
            <v>359</v>
          </cell>
        </row>
        <row r="15">
          <cell r="D15">
            <v>359</v>
          </cell>
        </row>
        <row r="16">
          <cell r="D16">
            <v>46</v>
          </cell>
        </row>
        <row r="17">
          <cell r="D17">
            <v>46</v>
          </cell>
        </row>
        <row r="21">
          <cell r="D21">
            <v>190</v>
          </cell>
        </row>
        <row r="22">
          <cell r="D22">
            <v>597</v>
          </cell>
        </row>
        <row r="23">
          <cell r="D23">
            <v>1740</v>
          </cell>
        </row>
        <row r="24">
          <cell r="D24">
            <v>2527</v>
          </cell>
        </row>
        <row r="25">
          <cell r="D25">
            <v>407</v>
          </cell>
        </row>
        <row r="26">
          <cell r="D26">
            <v>472</v>
          </cell>
        </row>
        <row r="33">
          <cell r="D33">
            <v>10984</v>
          </cell>
        </row>
        <row r="34">
          <cell r="D34">
            <v>287</v>
          </cell>
        </row>
        <row r="35">
          <cell r="D35">
            <v>688</v>
          </cell>
        </row>
        <row r="36">
          <cell r="D36">
            <v>21741</v>
          </cell>
        </row>
        <row r="37">
          <cell r="D37">
            <v>439</v>
          </cell>
        </row>
      </sheetData>
      <sheetData sheetId="3" refreshError="1"/>
      <sheetData sheetId="4">
        <row r="5">
          <cell r="D5">
            <v>4351</v>
          </cell>
        </row>
        <row r="6">
          <cell r="D6">
            <v>4351</v>
          </cell>
        </row>
        <row r="7">
          <cell r="D7">
            <v>214</v>
          </cell>
        </row>
        <row r="8">
          <cell r="D8">
            <v>214</v>
          </cell>
        </row>
        <row r="9">
          <cell r="D9">
            <v>2147</v>
          </cell>
        </row>
        <row r="10">
          <cell r="D10">
            <v>2147</v>
          </cell>
        </row>
        <row r="11">
          <cell r="D11">
            <v>3616</v>
          </cell>
        </row>
        <row r="12">
          <cell r="D12">
            <v>3616</v>
          </cell>
        </row>
        <row r="13">
          <cell r="D13">
            <v>0</v>
          </cell>
        </row>
        <row r="14">
          <cell r="D14">
            <v>407</v>
          </cell>
        </row>
        <row r="15">
          <cell r="D15">
            <v>407</v>
          </cell>
        </row>
        <row r="16">
          <cell r="D16">
            <v>52</v>
          </cell>
        </row>
        <row r="17">
          <cell r="D17">
            <v>52</v>
          </cell>
        </row>
        <row r="21">
          <cell r="D21">
            <v>246</v>
          </cell>
        </row>
        <row r="22">
          <cell r="D22">
            <v>914</v>
          </cell>
        </row>
        <row r="23">
          <cell r="D23">
            <v>2022</v>
          </cell>
        </row>
        <row r="24">
          <cell r="D24">
            <v>3182</v>
          </cell>
        </row>
        <row r="25">
          <cell r="D25">
            <v>362</v>
          </cell>
        </row>
        <row r="26">
          <cell r="D26">
            <v>437</v>
          </cell>
        </row>
        <row r="33">
          <cell r="D33">
            <v>9707</v>
          </cell>
        </row>
        <row r="34">
          <cell r="D34">
            <v>253</v>
          </cell>
        </row>
        <row r="35">
          <cell r="D35">
            <v>21</v>
          </cell>
        </row>
        <row r="36">
          <cell r="D36">
            <v>25825</v>
          </cell>
        </row>
        <row r="37">
          <cell r="D37">
            <v>266</v>
          </cell>
        </row>
      </sheetData>
      <sheetData sheetId="5" refreshError="1"/>
      <sheetData sheetId="6">
        <row r="5">
          <cell r="D5">
            <v>3701</v>
          </cell>
        </row>
        <row r="6">
          <cell r="D6">
            <v>3701</v>
          </cell>
        </row>
        <row r="7">
          <cell r="D7">
            <v>114</v>
          </cell>
        </row>
        <row r="8">
          <cell r="D8">
            <v>114</v>
          </cell>
        </row>
        <row r="9">
          <cell r="D9">
            <v>1518</v>
          </cell>
        </row>
        <row r="10">
          <cell r="D10">
            <v>1518</v>
          </cell>
        </row>
        <row r="11">
          <cell r="D11">
            <v>2858</v>
          </cell>
        </row>
        <row r="12">
          <cell r="D12">
            <v>2858</v>
          </cell>
        </row>
        <row r="13">
          <cell r="D13">
            <v>0</v>
          </cell>
        </row>
        <row r="14">
          <cell r="D14">
            <v>379</v>
          </cell>
        </row>
        <row r="15">
          <cell r="D15">
            <v>379</v>
          </cell>
        </row>
        <row r="16">
          <cell r="D16">
            <v>52</v>
          </cell>
        </row>
        <row r="17">
          <cell r="D17">
            <v>52</v>
          </cell>
        </row>
        <row r="18">
          <cell r="M18">
            <v>53</v>
          </cell>
        </row>
        <row r="19">
          <cell r="D19">
            <v>121</v>
          </cell>
        </row>
        <row r="22">
          <cell r="D22">
            <v>243</v>
          </cell>
        </row>
        <row r="23">
          <cell r="D23">
            <v>710</v>
          </cell>
        </row>
        <row r="24">
          <cell r="D24">
            <v>1346</v>
          </cell>
        </row>
        <row r="25">
          <cell r="D25">
            <v>2299</v>
          </cell>
        </row>
        <row r="26">
          <cell r="D26">
            <v>359</v>
          </cell>
        </row>
        <row r="27">
          <cell r="D27">
            <v>334</v>
          </cell>
        </row>
        <row r="34">
          <cell r="D34">
            <v>9477</v>
          </cell>
        </row>
        <row r="35">
          <cell r="D35">
            <v>91</v>
          </cell>
        </row>
        <row r="36">
          <cell r="D36">
            <v>1734</v>
          </cell>
        </row>
        <row r="37">
          <cell r="D37">
            <v>25314</v>
          </cell>
        </row>
        <row r="38">
          <cell r="D38">
            <v>796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D4">
            <v>4285</v>
          </cell>
          <cell r="E4">
            <v>5852</v>
          </cell>
          <cell r="F4">
            <v>9175</v>
          </cell>
          <cell r="G4">
            <v>7273</v>
          </cell>
          <cell r="H4">
            <v>8543</v>
          </cell>
        </row>
        <row r="5">
          <cell r="D5">
            <v>4285</v>
          </cell>
          <cell r="E5">
            <v>5852</v>
          </cell>
          <cell r="F5">
            <v>9175</v>
          </cell>
          <cell r="G5">
            <v>7273</v>
          </cell>
          <cell r="H5">
            <v>8543</v>
          </cell>
        </row>
        <row r="6">
          <cell r="D6">
            <v>74</v>
          </cell>
          <cell r="E6">
            <v>123</v>
          </cell>
          <cell r="F6">
            <v>155</v>
          </cell>
          <cell r="G6">
            <v>104</v>
          </cell>
          <cell r="H6">
            <v>122</v>
          </cell>
        </row>
        <row r="7">
          <cell r="D7">
            <v>74</v>
          </cell>
          <cell r="E7">
            <v>123</v>
          </cell>
          <cell r="F7">
            <v>155</v>
          </cell>
          <cell r="G7">
            <v>104</v>
          </cell>
          <cell r="H7">
            <v>122</v>
          </cell>
        </row>
        <row r="8">
          <cell r="D8">
            <v>680</v>
          </cell>
          <cell r="E8">
            <v>926</v>
          </cell>
          <cell r="F8">
            <v>1217</v>
          </cell>
          <cell r="G8">
            <v>853</v>
          </cell>
          <cell r="H8">
            <v>865</v>
          </cell>
        </row>
        <row r="9">
          <cell r="D9">
            <v>680</v>
          </cell>
          <cell r="E9">
            <v>926</v>
          </cell>
          <cell r="F9">
            <v>1217</v>
          </cell>
          <cell r="G9">
            <v>853</v>
          </cell>
          <cell r="H9">
            <v>865</v>
          </cell>
        </row>
        <row r="10">
          <cell r="D10">
            <v>523</v>
          </cell>
          <cell r="E10">
            <v>612</v>
          </cell>
          <cell r="F10">
            <v>786</v>
          </cell>
          <cell r="G10">
            <v>991</v>
          </cell>
          <cell r="H10">
            <v>3340</v>
          </cell>
        </row>
        <row r="11">
          <cell r="D11">
            <v>523</v>
          </cell>
          <cell r="E11">
            <v>612</v>
          </cell>
          <cell r="F11">
            <v>786</v>
          </cell>
          <cell r="G11">
            <v>991</v>
          </cell>
          <cell r="H11">
            <v>3340</v>
          </cell>
        </row>
        <row r="12">
          <cell r="D12">
            <v>21</v>
          </cell>
          <cell r="E12">
            <v>7</v>
          </cell>
          <cell r="F12">
            <v>63</v>
          </cell>
          <cell r="G12">
            <v>1</v>
          </cell>
          <cell r="H12">
            <v>0</v>
          </cell>
        </row>
        <row r="13">
          <cell r="D13">
            <v>1551</v>
          </cell>
          <cell r="E13">
            <v>1255</v>
          </cell>
          <cell r="F13">
            <v>2009</v>
          </cell>
          <cell r="G13">
            <v>1323</v>
          </cell>
          <cell r="H13">
            <v>861</v>
          </cell>
        </row>
        <row r="14">
          <cell r="D14">
            <v>1572</v>
          </cell>
          <cell r="E14">
            <v>1262</v>
          </cell>
          <cell r="F14">
            <v>2072</v>
          </cell>
          <cell r="G14">
            <v>1324</v>
          </cell>
          <cell r="H14">
            <v>861</v>
          </cell>
        </row>
        <row r="15">
          <cell r="D15">
            <v>3</v>
          </cell>
          <cell r="E15">
            <v>2</v>
          </cell>
          <cell r="F15">
            <v>0</v>
          </cell>
          <cell r="G15">
            <v>0</v>
          </cell>
          <cell r="H15">
            <v>2</v>
          </cell>
        </row>
        <row r="16">
          <cell r="D16">
            <v>3</v>
          </cell>
          <cell r="E16">
            <v>2</v>
          </cell>
          <cell r="F16">
            <v>0</v>
          </cell>
          <cell r="G16">
            <v>0</v>
          </cell>
          <cell r="H16">
            <v>2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D20">
            <v>7137</v>
          </cell>
          <cell r="E20">
            <v>8777</v>
          </cell>
          <cell r="F20">
            <v>13405</v>
          </cell>
          <cell r="G20">
            <v>10545</v>
          </cell>
          <cell r="H20">
            <v>13733</v>
          </cell>
        </row>
        <row r="21">
          <cell r="D21">
            <v>2</v>
          </cell>
          <cell r="E21">
            <v>2</v>
          </cell>
          <cell r="F21">
            <v>1</v>
          </cell>
          <cell r="G21">
            <v>436</v>
          </cell>
          <cell r="H21">
            <v>408</v>
          </cell>
        </row>
        <row r="22">
          <cell r="D22">
            <v>788</v>
          </cell>
          <cell r="E22">
            <v>1025</v>
          </cell>
          <cell r="F22">
            <v>1241</v>
          </cell>
          <cell r="G22">
            <v>1034</v>
          </cell>
          <cell r="H22">
            <v>1194</v>
          </cell>
        </row>
        <row r="23">
          <cell r="D23">
            <v>548</v>
          </cell>
          <cell r="E23">
            <v>754</v>
          </cell>
          <cell r="F23">
            <v>1002</v>
          </cell>
          <cell r="G23">
            <v>1014</v>
          </cell>
          <cell r="H23">
            <v>950</v>
          </cell>
        </row>
        <row r="24">
          <cell r="D24">
            <v>1338</v>
          </cell>
          <cell r="E24">
            <v>1781</v>
          </cell>
          <cell r="F24">
            <v>2244</v>
          </cell>
          <cell r="G24">
            <v>2484</v>
          </cell>
          <cell r="H24">
            <v>2552</v>
          </cell>
        </row>
        <row r="25">
          <cell r="D25">
            <v>413</v>
          </cell>
          <cell r="E25">
            <v>421</v>
          </cell>
          <cell r="F25">
            <v>656</v>
          </cell>
          <cell r="G25">
            <v>468</v>
          </cell>
          <cell r="H25">
            <v>468</v>
          </cell>
        </row>
        <row r="26">
          <cell r="D26">
            <v>345</v>
          </cell>
          <cell r="E26">
            <v>437</v>
          </cell>
          <cell r="F26">
            <v>563</v>
          </cell>
          <cell r="G26">
            <v>481</v>
          </cell>
          <cell r="H26">
            <v>426</v>
          </cell>
        </row>
        <row r="27">
          <cell r="D27">
            <v>758</v>
          </cell>
          <cell r="E27">
            <v>858</v>
          </cell>
          <cell r="F27">
            <v>1219</v>
          </cell>
          <cell r="G27">
            <v>949</v>
          </cell>
          <cell r="H27">
            <v>894</v>
          </cell>
        </row>
        <row r="28">
          <cell r="D28">
            <v>9233</v>
          </cell>
          <cell r="E28">
            <v>11416</v>
          </cell>
          <cell r="F28">
            <v>16868</v>
          </cell>
          <cell r="G28">
            <v>13978</v>
          </cell>
          <cell r="H28">
            <v>17179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showGridLines="0" tabSelected="1" zoomScale="85" zoomScaleNormal="85" workbookViewId="0">
      <selection activeCell="A2" sqref="A2:H2"/>
    </sheetView>
  </sheetViews>
  <sheetFormatPr defaultColWidth="8.8984375" defaultRowHeight="15.75" customHeight="1" x14ac:dyDescent="0.25"/>
  <cols>
    <col min="1" max="1" width="3.19921875" style="1" customWidth="1"/>
    <col min="2" max="2" width="8.09765625" style="1" customWidth="1"/>
    <col min="3" max="3" width="15.796875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5.59765625" style="2" customWidth="1"/>
    <col min="13" max="13" width="11.69921875" style="2" customWidth="1"/>
    <col min="14" max="14" width="11.09765625" style="2" customWidth="1"/>
    <col min="15" max="15" width="12.3984375" style="2" customWidth="1"/>
    <col min="16" max="17" width="8" style="1" customWidth="1"/>
    <col min="18" max="18" width="10" style="1" bestFit="1" customWidth="1"/>
    <col min="19" max="21" width="8" style="1" customWidth="1"/>
    <col min="22" max="22" width="10.19921875" style="1" bestFit="1" customWidth="1"/>
    <col min="23" max="16384" width="8.8984375" style="1"/>
  </cols>
  <sheetData>
    <row r="1" spans="1:19" ht="5.25" customHeight="1" x14ac:dyDescent="0.25"/>
    <row r="2" spans="1:19" ht="26.1" customHeight="1" x14ac:dyDescent="0.25">
      <c r="A2" s="141" t="s">
        <v>0</v>
      </c>
      <c r="B2" s="141"/>
      <c r="C2" s="141"/>
      <c r="D2" s="141"/>
      <c r="E2" s="141"/>
      <c r="F2" s="141"/>
      <c r="G2" s="141"/>
      <c r="H2" s="141"/>
      <c r="J2" s="141" t="s">
        <v>1</v>
      </c>
      <c r="K2" s="141"/>
      <c r="L2" s="141"/>
      <c r="M2" s="141"/>
      <c r="N2" s="141"/>
      <c r="O2" s="141"/>
    </row>
    <row r="3" spans="1:19" ht="19.5" customHeight="1" thickBot="1" x14ac:dyDescent="0.3">
      <c r="A3" s="142" t="s">
        <v>2</v>
      </c>
      <c r="B3" s="142"/>
      <c r="C3" s="142"/>
      <c r="D3" s="142"/>
      <c r="E3" s="142"/>
      <c r="F3" s="142"/>
      <c r="G3" s="142"/>
      <c r="H3" s="142"/>
      <c r="J3" s="142" t="s">
        <v>3</v>
      </c>
      <c r="K3" s="142"/>
      <c r="L3" s="142"/>
      <c r="M3" s="142"/>
      <c r="N3" s="142"/>
      <c r="O3" s="142"/>
    </row>
    <row r="4" spans="1:19" s="9" customFormat="1" ht="19.5" customHeight="1" thickBot="1" x14ac:dyDescent="0.3">
      <c r="A4" s="143" t="s">
        <v>4</v>
      </c>
      <c r="B4" s="144"/>
      <c r="C4" s="145"/>
      <c r="D4" s="3" t="s">
        <v>5</v>
      </c>
      <c r="E4" s="4" t="s">
        <v>6</v>
      </c>
      <c r="F4" s="3" t="s">
        <v>7</v>
      </c>
      <c r="G4" s="5" t="s">
        <v>8</v>
      </c>
      <c r="H4" s="5" t="s">
        <v>9</v>
      </c>
      <c r="I4" s="6"/>
      <c r="J4" s="146" t="s">
        <v>10</v>
      </c>
      <c r="K4" s="147"/>
      <c r="L4" s="148"/>
      <c r="M4" s="7" t="s">
        <v>11</v>
      </c>
      <c r="N4" s="7" t="s">
        <v>12</v>
      </c>
      <c r="O4" s="8" t="s">
        <v>13</v>
      </c>
    </row>
    <row r="5" spans="1:19" s="22" customFormat="1" ht="19.5" customHeight="1" x14ac:dyDescent="0.25">
      <c r="A5" s="149" t="s">
        <v>14</v>
      </c>
      <c r="B5" s="10" t="s">
        <v>15</v>
      </c>
      <c r="C5" s="11" t="s">
        <v>16</v>
      </c>
      <c r="D5" s="12">
        <v>3682</v>
      </c>
      <c r="E5" s="13">
        <v>3701</v>
      </c>
      <c r="F5" s="14">
        <f>'[1]2016'!H4</f>
        <v>8543</v>
      </c>
      <c r="G5" s="15">
        <f t="shared" ref="G5:G29" si="0">(D5-E5)/E5</f>
        <v>-5.1337476357741149E-3</v>
      </c>
      <c r="H5" s="16">
        <f>(D5-F5)/F5</f>
        <v>-0.56900386281165871</v>
      </c>
      <c r="I5" s="17"/>
      <c r="J5" s="149" t="s">
        <v>17</v>
      </c>
      <c r="K5" s="10" t="s">
        <v>18</v>
      </c>
      <c r="L5" s="18" t="s">
        <v>19</v>
      </c>
      <c r="M5" s="19">
        <f>'[1]1월'!D5+'[1]2월'!D5+'[1]3월'!D5+'[1]4월'!D5+'5월'!D5</f>
        <v>20012</v>
      </c>
      <c r="N5" s="20">
        <f>'[1]2016'!D4+'[1]2016'!E4+'[1]2016'!F4+'[1]2016'!G4+'[1]2016'!H4</f>
        <v>35128</v>
      </c>
      <c r="O5" s="21">
        <f>(M5-N5)/N5</f>
        <v>-0.43031200182190843</v>
      </c>
    </row>
    <row r="6" spans="1:19" s="22" customFormat="1" ht="19.5" customHeight="1" x14ac:dyDescent="0.25">
      <c r="A6" s="150"/>
      <c r="B6" s="23"/>
      <c r="C6" s="24" t="s">
        <v>20</v>
      </c>
      <c r="D6" s="25">
        <f>D5</f>
        <v>3682</v>
      </c>
      <c r="E6" s="26">
        <v>3701</v>
      </c>
      <c r="F6" s="27">
        <f>'[1]2016'!H5</f>
        <v>8543</v>
      </c>
      <c r="G6" s="28">
        <f t="shared" si="0"/>
        <v>-5.1337476357741149E-3</v>
      </c>
      <c r="H6" s="29">
        <f t="shared" ref="H6:H16" si="1">(D6-F6)/F6</f>
        <v>-0.56900386281165871</v>
      </c>
      <c r="I6" s="17"/>
      <c r="J6" s="150"/>
      <c r="K6" s="23"/>
      <c r="L6" s="24" t="s">
        <v>21</v>
      </c>
      <c r="M6" s="30">
        <f>'[1]1월'!D6+'[1]2월'!D6+'[1]3월'!D6+'[1]4월'!D6+'5월'!D6</f>
        <v>20012</v>
      </c>
      <c r="N6" s="31">
        <f>'[1]2016'!D5+'[1]2016'!E5+'[1]2016'!F5+'[1]2016'!G5+'[1]2016'!H5</f>
        <v>35128</v>
      </c>
      <c r="O6" s="32">
        <f t="shared" ref="O6:O29" si="2">(M6-N6)/N6</f>
        <v>-0.43031200182190843</v>
      </c>
      <c r="Q6" s="17"/>
      <c r="R6" s="17"/>
      <c r="S6" s="17"/>
    </row>
    <row r="7" spans="1:19" s="22" customFormat="1" ht="19.5" customHeight="1" x14ac:dyDescent="0.25">
      <c r="A7" s="150"/>
      <c r="B7" s="33" t="s">
        <v>22</v>
      </c>
      <c r="C7" s="34" t="s">
        <v>23</v>
      </c>
      <c r="D7" s="35">
        <v>80</v>
      </c>
      <c r="E7" s="36">
        <v>114</v>
      </c>
      <c r="F7" s="37">
        <f>'[1]2016'!H6</f>
        <v>122</v>
      </c>
      <c r="G7" s="38">
        <f t="shared" si="0"/>
        <v>-0.2982456140350877</v>
      </c>
      <c r="H7" s="39">
        <f t="shared" si="1"/>
        <v>-0.34426229508196721</v>
      </c>
      <c r="I7" s="17"/>
      <c r="J7" s="150"/>
      <c r="K7" s="33" t="s">
        <v>24</v>
      </c>
      <c r="L7" s="34" t="s">
        <v>25</v>
      </c>
      <c r="M7" s="19">
        <f>'[1]1월'!D7+'[1]2월'!D7+'[1]3월'!D7+'[1]4월'!D7+'5월'!D7</f>
        <v>703</v>
      </c>
      <c r="N7" s="40">
        <f>'[1]2016'!D6+'[1]2016'!E6+'[1]2016'!F6+'[1]2016'!G6+'[1]2016'!H6</f>
        <v>578</v>
      </c>
      <c r="O7" s="21">
        <f t="shared" si="2"/>
        <v>0.21626297577854672</v>
      </c>
      <c r="Q7" s="17"/>
      <c r="R7" s="41"/>
      <c r="S7" s="17"/>
    </row>
    <row r="8" spans="1:19" s="22" customFormat="1" ht="19.5" customHeight="1" x14ac:dyDescent="0.25">
      <c r="A8" s="150"/>
      <c r="B8" s="23"/>
      <c r="C8" s="24" t="s">
        <v>20</v>
      </c>
      <c r="D8" s="42">
        <f>D7</f>
        <v>80</v>
      </c>
      <c r="E8" s="43">
        <v>114</v>
      </c>
      <c r="F8" s="27">
        <f>'[1]2016'!H7</f>
        <v>122</v>
      </c>
      <c r="G8" s="28">
        <f t="shared" si="0"/>
        <v>-0.2982456140350877</v>
      </c>
      <c r="H8" s="29">
        <f t="shared" si="1"/>
        <v>-0.34426229508196721</v>
      </c>
      <c r="I8" s="17"/>
      <c r="J8" s="150"/>
      <c r="K8" s="23"/>
      <c r="L8" s="24" t="s">
        <v>26</v>
      </c>
      <c r="M8" s="30">
        <f>'[1]1월'!D8+'[1]2월'!D8+'[1]3월'!D8+'[1]4월'!D8+'5월'!D8</f>
        <v>703</v>
      </c>
      <c r="N8" s="31">
        <f>'[1]2016'!D7+'[1]2016'!E7+'[1]2016'!F7+'[1]2016'!G7+'[1]2016'!H7</f>
        <v>578</v>
      </c>
      <c r="O8" s="44">
        <f t="shared" si="2"/>
        <v>0.21626297577854672</v>
      </c>
      <c r="Q8" s="17"/>
      <c r="R8" s="45"/>
      <c r="S8" s="46"/>
    </row>
    <row r="9" spans="1:19" s="22" customFormat="1" ht="19.5" customHeight="1" x14ac:dyDescent="0.25">
      <c r="A9" s="150"/>
      <c r="B9" s="47" t="s">
        <v>27</v>
      </c>
      <c r="C9" s="48" t="s">
        <v>28</v>
      </c>
      <c r="D9" s="35">
        <v>1160</v>
      </c>
      <c r="E9" s="36">
        <v>1518</v>
      </c>
      <c r="F9" s="37">
        <f>'[1]2016'!H8</f>
        <v>865</v>
      </c>
      <c r="G9" s="38">
        <f t="shared" si="0"/>
        <v>-0.23583662714097497</v>
      </c>
      <c r="H9" s="39">
        <f t="shared" si="1"/>
        <v>0.34104046242774566</v>
      </c>
      <c r="I9" s="17"/>
      <c r="J9" s="150"/>
      <c r="K9" s="47" t="s">
        <v>29</v>
      </c>
      <c r="L9" s="48" t="s">
        <v>30</v>
      </c>
      <c r="M9" s="19">
        <f>'[1]1월'!D9+'[1]2월'!D9+'[1]3월'!D9+'[1]4월'!D9+'5월'!D9</f>
        <v>5060</v>
      </c>
      <c r="N9" s="49">
        <f>'[1]2016'!D8+'[1]2016'!E8+'[1]2016'!F8+'[1]2016'!G8+'[1]2016'!H8</f>
        <v>4541</v>
      </c>
      <c r="O9" s="50">
        <f t="shared" si="2"/>
        <v>0.11429200616604272</v>
      </c>
      <c r="Q9" s="17"/>
      <c r="R9" s="45"/>
      <c r="S9" s="17"/>
    </row>
    <row r="10" spans="1:19" s="22" customFormat="1" ht="19.5" customHeight="1" x14ac:dyDescent="0.25">
      <c r="A10" s="150"/>
      <c r="B10" s="51"/>
      <c r="C10" s="24" t="s">
        <v>20</v>
      </c>
      <c r="D10" s="42">
        <f>D9</f>
        <v>1160</v>
      </c>
      <c r="E10" s="43">
        <v>1518</v>
      </c>
      <c r="F10" s="27">
        <f>'[1]2016'!H9</f>
        <v>865</v>
      </c>
      <c r="G10" s="28">
        <f t="shared" si="0"/>
        <v>-0.23583662714097497</v>
      </c>
      <c r="H10" s="29">
        <f t="shared" si="1"/>
        <v>0.34104046242774566</v>
      </c>
      <c r="I10" s="17"/>
      <c r="J10" s="150"/>
      <c r="K10" s="51"/>
      <c r="L10" s="24" t="s">
        <v>31</v>
      </c>
      <c r="M10" s="30">
        <f>'[1]1월'!D10+'[1]2월'!D10+'[1]3월'!D10+'[1]4월'!D10+'5월'!D10</f>
        <v>5060</v>
      </c>
      <c r="N10" s="31">
        <f>'[1]2016'!D9+'[1]2016'!E9+'[1]2016'!F9+'[1]2016'!G9+'[1]2016'!H9</f>
        <v>4541</v>
      </c>
      <c r="O10" s="44">
        <f t="shared" si="2"/>
        <v>0.11429200616604272</v>
      </c>
      <c r="Q10" s="17"/>
      <c r="R10" s="45"/>
      <c r="S10" s="17"/>
    </row>
    <row r="11" spans="1:19" s="22" customFormat="1" ht="19.5" customHeight="1" x14ac:dyDescent="0.25">
      <c r="A11" s="150"/>
      <c r="B11" s="52" t="s">
        <v>32</v>
      </c>
      <c r="C11" s="48" t="s">
        <v>33</v>
      </c>
      <c r="D11" s="35">
        <v>3510</v>
      </c>
      <c r="E11" s="36">
        <v>2858</v>
      </c>
      <c r="F11" s="37">
        <f>'[1]2016'!H10</f>
        <v>3340</v>
      </c>
      <c r="G11" s="53">
        <f t="shared" si="0"/>
        <v>0.22813156053184044</v>
      </c>
      <c r="H11" s="39">
        <f t="shared" si="1"/>
        <v>5.089820359281437E-2</v>
      </c>
      <c r="I11" s="17"/>
      <c r="J11" s="150"/>
      <c r="K11" s="52" t="s">
        <v>34</v>
      </c>
      <c r="L11" s="54" t="s">
        <v>35</v>
      </c>
      <c r="M11" s="19">
        <f>'[1]1월'!D11+'[1]2월'!D11+'[1]3월'!D11+'[1]4월'!D11+'5월'!D11</f>
        <v>16819</v>
      </c>
      <c r="N11" s="49">
        <f>'[1]2016'!D10+'[1]2016'!E10+'[1]2016'!F10+'[1]2016'!G10+'[1]2016'!H10</f>
        <v>6252</v>
      </c>
      <c r="O11" s="55">
        <f t="shared" si="2"/>
        <v>1.6901791426743442</v>
      </c>
      <c r="Q11" s="17"/>
      <c r="R11" s="45"/>
      <c r="S11" s="17"/>
    </row>
    <row r="12" spans="1:19" s="22" customFormat="1" ht="19.5" customHeight="1" x14ac:dyDescent="0.25">
      <c r="A12" s="150"/>
      <c r="B12" s="23"/>
      <c r="C12" s="24" t="s">
        <v>36</v>
      </c>
      <c r="D12" s="42">
        <f>D11</f>
        <v>3510</v>
      </c>
      <c r="E12" s="43">
        <v>2858</v>
      </c>
      <c r="F12" s="27">
        <f>'[1]2016'!H11</f>
        <v>3340</v>
      </c>
      <c r="G12" s="28">
        <f t="shared" si="0"/>
        <v>0.22813156053184044</v>
      </c>
      <c r="H12" s="29">
        <f t="shared" si="1"/>
        <v>5.089820359281437E-2</v>
      </c>
      <c r="I12" s="17"/>
      <c r="J12" s="150"/>
      <c r="K12" s="23"/>
      <c r="L12" s="24" t="s">
        <v>20</v>
      </c>
      <c r="M12" s="30">
        <f>'[1]1월'!D12+'[1]2월'!D12+'[1]3월'!D12+'[1]4월'!D12+'5월'!D12</f>
        <v>16819</v>
      </c>
      <c r="N12" s="31">
        <f>'[1]2016'!D11+'[1]2016'!E11+'[1]2016'!F11+'[1]2016'!G11+'[1]2016'!H11</f>
        <v>6252</v>
      </c>
      <c r="O12" s="44">
        <f t="shared" si="2"/>
        <v>1.6901791426743442</v>
      </c>
      <c r="Q12" s="17"/>
      <c r="R12" s="45"/>
      <c r="S12" s="17"/>
    </row>
    <row r="13" spans="1:19" s="22" customFormat="1" ht="19.5" customHeight="1" x14ac:dyDescent="0.25">
      <c r="A13" s="150"/>
      <c r="B13" s="151" t="s">
        <v>37</v>
      </c>
      <c r="C13" s="48" t="s">
        <v>38</v>
      </c>
      <c r="D13" s="56">
        <v>2</v>
      </c>
      <c r="E13" s="57">
        <v>0</v>
      </c>
      <c r="F13" s="37">
        <f>'[1]2016'!H12</f>
        <v>0</v>
      </c>
      <c r="G13" s="53" t="s">
        <v>39</v>
      </c>
      <c r="H13" s="39" t="s">
        <v>39</v>
      </c>
      <c r="I13" s="17"/>
      <c r="J13" s="150"/>
      <c r="K13" s="52" t="s">
        <v>37</v>
      </c>
      <c r="L13" s="48" t="s">
        <v>38</v>
      </c>
      <c r="M13" s="19">
        <f>'[1]1월'!D13+'[1]2월'!D13+'[1]3월'!D13+'[1]4월'!D13+'5월'!D13</f>
        <v>6</v>
      </c>
      <c r="N13" s="49">
        <f>'[1]2016'!D12+'[1]2016'!E12+'[1]2016'!F12+'[1]2016'!G12+'[1]2016'!H12</f>
        <v>92</v>
      </c>
      <c r="O13" s="55">
        <f t="shared" si="2"/>
        <v>-0.93478260869565222</v>
      </c>
      <c r="Q13" s="17"/>
      <c r="R13" s="17"/>
      <c r="S13" s="17"/>
    </row>
    <row r="14" spans="1:19" s="22" customFormat="1" ht="19.5" customHeight="1" x14ac:dyDescent="0.25">
      <c r="A14" s="150"/>
      <c r="B14" s="152"/>
      <c r="C14" s="48" t="s">
        <v>40</v>
      </c>
      <c r="D14" s="35">
        <v>390</v>
      </c>
      <c r="E14" s="36">
        <v>379</v>
      </c>
      <c r="F14" s="37">
        <f>'[1]2016'!H13</f>
        <v>861</v>
      </c>
      <c r="G14" s="38">
        <f t="shared" si="0"/>
        <v>2.9023746701846966E-2</v>
      </c>
      <c r="H14" s="39">
        <f t="shared" si="1"/>
        <v>-0.54703832752613235</v>
      </c>
      <c r="I14" s="17"/>
      <c r="J14" s="150"/>
      <c r="K14" s="58"/>
      <c r="L14" s="48" t="s">
        <v>41</v>
      </c>
      <c r="M14" s="19">
        <f>'[1]1월'!D14+'[1]2월'!D14+'[1]3월'!D14+'[1]4월'!D14+'5월'!D14</f>
        <v>1918</v>
      </c>
      <c r="N14" s="49">
        <f>'[1]2016'!D13+'[1]2016'!E13+'[1]2016'!F13+'[1]2016'!G13+'[1]2016'!H13</f>
        <v>6999</v>
      </c>
      <c r="O14" s="55">
        <f t="shared" si="2"/>
        <v>-0.7259608515502215</v>
      </c>
      <c r="Q14" s="17"/>
      <c r="R14" s="17"/>
      <c r="S14" s="17"/>
    </row>
    <row r="15" spans="1:19" s="22" customFormat="1" ht="19.5" customHeight="1" x14ac:dyDescent="0.25">
      <c r="A15" s="150"/>
      <c r="B15" s="23"/>
      <c r="C15" s="24" t="s">
        <v>42</v>
      </c>
      <c r="D15" s="42">
        <f>D13+D14</f>
        <v>392</v>
      </c>
      <c r="E15" s="43">
        <v>379</v>
      </c>
      <c r="F15" s="27">
        <f>'[1]2016'!H14</f>
        <v>861</v>
      </c>
      <c r="G15" s="28">
        <f t="shared" si="0"/>
        <v>3.430079155672823E-2</v>
      </c>
      <c r="H15" s="29">
        <f>(D15-F15)/F15</f>
        <v>-0.54471544715447151</v>
      </c>
      <c r="I15" s="17"/>
      <c r="J15" s="150"/>
      <c r="K15" s="58"/>
      <c r="L15" s="24" t="s">
        <v>20</v>
      </c>
      <c r="M15" s="59">
        <f>'[1]1월'!D15+'[1]2월'!D15+'[1]3월'!D15+'[1]4월'!D15+'5월'!D15</f>
        <v>1924</v>
      </c>
      <c r="N15" s="31">
        <f>'[1]2016'!D14+'[1]2016'!E14+'[1]2016'!F14+'[1]2016'!G14+'[1]2016'!H14</f>
        <v>7091</v>
      </c>
      <c r="O15" s="44">
        <f t="shared" si="2"/>
        <v>-0.72867014525454799</v>
      </c>
      <c r="R15" s="60"/>
      <c r="S15" s="60"/>
    </row>
    <row r="16" spans="1:19" s="22" customFormat="1" ht="19.5" customHeight="1" x14ac:dyDescent="0.25">
      <c r="A16" s="150"/>
      <c r="B16" s="61" t="s">
        <v>43</v>
      </c>
      <c r="C16" s="48" t="s">
        <v>44</v>
      </c>
      <c r="D16" s="35">
        <v>44</v>
      </c>
      <c r="E16" s="36">
        <v>52</v>
      </c>
      <c r="F16" s="37">
        <f>'[1]2016'!H15</f>
        <v>2</v>
      </c>
      <c r="G16" s="38">
        <f t="shared" si="0"/>
        <v>-0.15384615384615385</v>
      </c>
      <c r="H16" s="39">
        <f t="shared" si="1"/>
        <v>21</v>
      </c>
      <c r="I16" s="17"/>
      <c r="J16" s="150"/>
      <c r="K16" s="33" t="s">
        <v>45</v>
      </c>
      <c r="L16" s="54" t="s">
        <v>46</v>
      </c>
      <c r="M16" s="19">
        <f>'[1]1월'!D16+'[1]2월'!D16+'[1]3월'!D16+'[1]4월'!D16+'5월'!D16</f>
        <v>254</v>
      </c>
      <c r="N16" s="49">
        <f>'[1]2016'!D15+'[1]2016'!E15+'[1]2016'!F15+'[1]2016'!G15+'[1]2016'!H15</f>
        <v>7</v>
      </c>
      <c r="O16" s="55">
        <f t="shared" si="2"/>
        <v>35.285714285714285</v>
      </c>
    </row>
    <row r="17" spans="1:25" s="22" customFormat="1" ht="19.5" customHeight="1" x14ac:dyDescent="0.25">
      <c r="A17" s="150"/>
      <c r="B17" s="58"/>
      <c r="C17" s="24" t="s">
        <v>20</v>
      </c>
      <c r="D17" s="42">
        <f>D16</f>
        <v>44</v>
      </c>
      <c r="E17" s="43">
        <v>52</v>
      </c>
      <c r="F17" s="27">
        <f>'[1]2016'!H16</f>
        <v>2</v>
      </c>
      <c r="G17" s="28">
        <f t="shared" si="0"/>
        <v>-0.15384615384615385</v>
      </c>
      <c r="H17" s="29">
        <f>(D17-F17)/F17</f>
        <v>21</v>
      </c>
      <c r="I17" s="17"/>
      <c r="J17" s="150"/>
      <c r="K17" s="23"/>
      <c r="L17" s="24" t="s">
        <v>20</v>
      </c>
      <c r="M17" s="59">
        <f>'[1]1월'!D17+'[1]2월'!D17+'[1]3월'!D17+'[1]4월'!D17+'5월'!D17</f>
        <v>254</v>
      </c>
      <c r="N17" s="31">
        <f>'[1]2016'!D16+'[1]2016'!E16+'[1]2016'!F16+'[1]2016'!G16+'[1]2016'!H16</f>
        <v>7</v>
      </c>
      <c r="O17" s="62">
        <f t="shared" si="2"/>
        <v>35.285714285714285</v>
      </c>
    </row>
    <row r="18" spans="1:25" s="22" customFormat="1" ht="19.5" customHeight="1" x14ac:dyDescent="0.25">
      <c r="A18" s="63"/>
      <c r="B18" s="153" t="s">
        <v>47</v>
      </c>
      <c r="C18" s="48" t="s">
        <v>48</v>
      </c>
      <c r="D18" s="64">
        <v>7</v>
      </c>
      <c r="E18" s="65">
        <v>16</v>
      </c>
      <c r="F18" s="37">
        <f>'[1]2016'!H17</f>
        <v>0</v>
      </c>
      <c r="G18" s="38">
        <f t="shared" si="0"/>
        <v>-0.5625</v>
      </c>
      <c r="H18" s="39" t="s">
        <v>49</v>
      </c>
      <c r="I18" s="17"/>
      <c r="J18" s="66"/>
      <c r="K18" s="153" t="s">
        <v>50</v>
      </c>
      <c r="L18" s="48" t="s">
        <v>51</v>
      </c>
      <c r="M18" s="19">
        <f>'[1]4월'!M18+'5월'!D18</f>
        <v>60</v>
      </c>
      <c r="N18" s="65">
        <f>'[1]2016'!D17+'[1]2016'!E17+'[1]2016'!F17+'[1]2016'!G17+'[1]2016'!H17</f>
        <v>0</v>
      </c>
      <c r="O18" s="55" t="s">
        <v>49</v>
      </c>
    </row>
    <row r="19" spans="1:25" s="22" customFormat="1" ht="19.5" customHeight="1" x14ac:dyDescent="0.25">
      <c r="A19" s="63"/>
      <c r="B19" s="154"/>
      <c r="C19" s="48" t="s">
        <v>52</v>
      </c>
      <c r="D19" s="64">
        <v>120</v>
      </c>
      <c r="E19" s="65">
        <v>121</v>
      </c>
      <c r="F19" s="37">
        <f>'[1]2016'!H18</f>
        <v>0</v>
      </c>
      <c r="G19" s="53">
        <f>(D19-E19)/E19</f>
        <v>-8.2644628099173556E-3</v>
      </c>
      <c r="H19" s="67" t="s">
        <v>53</v>
      </c>
      <c r="I19" s="17"/>
      <c r="J19" s="66"/>
      <c r="K19" s="154"/>
      <c r="L19" s="48" t="s">
        <v>54</v>
      </c>
      <c r="M19" s="68">
        <f>'[1]4월'!D19+'5월'!D19</f>
        <v>241</v>
      </c>
      <c r="N19" s="69">
        <f>'[1]2016'!D18+'[1]2016'!E18+'[1]2016'!F18+'[1]2016'!G18+'[1]2016'!H18</f>
        <v>0</v>
      </c>
      <c r="O19" s="55" t="s">
        <v>55</v>
      </c>
    </row>
    <row r="20" spans="1:25" s="22" customFormat="1" ht="19.5" customHeight="1" x14ac:dyDescent="0.25">
      <c r="A20" s="63"/>
      <c r="B20" s="155"/>
      <c r="C20" s="24" t="s">
        <v>20</v>
      </c>
      <c r="D20" s="25">
        <f>D18+D19</f>
        <v>127</v>
      </c>
      <c r="E20" s="26">
        <v>137</v>
      </c>
      <c r="F20" s="27">
        <f>'[1]2016'!H19</f>
        <v>0</v>
      </c>
      <c r="G20" s="28">
        <f>(D20-E20)/E20</f>
        <v>-7.2992700729927001E-2</v>
      </c>
      <c r="H20" s="29" t="s">
        <v>55</v>
      </c>
      <c r="I20" s="17"/>
      <c r="J20" s="66"/>
      <c r="K20" s="156"/>
      <c r="L20" s="24" t="s">
        <v>20</v>
      </c>
      <c r="M20" s="70">
        <f>M18+M19</f>
        <v>301</v>
      </c>
      <c r="N20" s="71">
        <f>'[1]2016'!D19+'[1]2016'!E19+'[1]2016'!F19+'[1]2016'!G19+'[1]2016'!H19</f>
        <v>0</v>
      </c>
      <c r="O20" s="62" t="s">
        <v>55</v>
      </c>
    </row>
    <row r="21" spans="1:25" s="22" customFormat="1" ht="19.5" customHeight="1" x14ac:dyDescent="0.25">
      <c r="A21" s="136" t="s">
        <v>56</v>
      </c>
      <c r="B21" s="137"/>
      <c r="C21" s="138"/>
      <c r="D21" s="72">
        <f>D6+D8+D10+D12+D15+D17+D20</f>
        <v>8995</v>
      </c>
      <c r="E21" s="73">
        <v>8759</v>
      </c>
      <c r="F21" s="74">
        <f>'[1]2016'!H20</f>
        <v>13733</v>
      </c>
      <c r="G21" s="75">
        <f t="shared" si="0"/>
        <v>2.694371503596301E-2</v>
      </c>
      <c r="H21" s="76">
        <f>(D21-F21)/F21</f>
        <v>-0.34500837398965994</v>
      </c>
      <c r="I21" s="17"/>
      <c r="J21" s="136" t="s">
        <v>57</v>
      </c>
      <c r="K21" s="139"/>
      <c r="L21" s="140"/>
      <c r="M21" s="72">
        <f>SUM(M20, M17,M15,M12,M10,M8,M6)</f>
        <v>45073</v>
      </c>
      <c r="N21" s="77">
        <f>'[1]2016'!D20+'[1]2016'!E20+'[1]2016'!F20+'[1]2016'!G20+'[1]2016'!H20</f>
        <v>53597</v>
      </c>
      <c r="O21" s="78">
        <f t="shared" si="2"/>
        <v>-0.15903875216896468</v>
      </c>
    </row>
    <row r="22" spans="1:25" s="22" customFormat="1" ht="19.5" customHeight="1" x14ac:dyDescent="0.25">
      <c r="A22" s="157" t="s">
        <v>58</v>
      </c>
      <c r="B22" s="158" t="s">
        <v>59</v>
      </c>
      <c r="C22" s="159"/>
      <c r="D22" s="56">
        <v>198</v>
      </c>
      <c r="E22" s="57">
        <v>243</v>
      </c>
      <c r="F22" s="79">
        <f>'[1]2016'!H21</f>
        <v>408</v>
      </c>
      <c r="G22" s="38">
        <f t="shared" si="0"/>
        <v>-0.18518518518518517</v>
      </c>
      <c r="H22" s="39">
        <f>(D22-F22)/F22</f>
        <v>-0.51470588235294112</v>
      </c>
      <c r="I22" s="17"/>
      <c r="J22" s="157" t="s">
        <v>60</v>
      </c>
      <c r="K22" s="158" t="s">
        <v>61</v>
      </c>
      <c r="L22" s="159"/>
      <c r="M22" s="19">
        <f>'[1]1월'!D21+'[1]2월'!D21+'[1]3월'!D21+'[1]4월'!D22+'5월'!D22</f>
        <v>1050</v>
      </c>
      <c r="N22" s="49">
        <f>'[1]2016'!D21+'[1]2016'!E21+'[1]2016'!F21+'[1]2016'!G21+'[1]2016'!H21</f>
        <v>849</v>
      </c>
      <c r="O22" s="80">
        <f t="shared" si="2"/>
        <v>0.23674911660777384</v>
      </c>
    </row>
    <row r="23" spans="1:25" s="22" customFormat="1" ht="19.5" customHeight="1" x14ac:dyDescent="0.25">
      <c r="A23" s="150"/>
      <c r="B23" s="158" t="s">
        <v>62</v>
      </c>
      <c r="C23" s="159"/>
      <c r="D23" s="35">
        <v>783</v>
      </c>
      <c r="E23" s="36">
        <v>710</v>
      </c>
      <c r="F23" s="81">
        <f>'[1]2016'!H22</f>
        <v>1194</v>
      </c>
      <c r="G23" s="38">
        <f t="shared" si="0"/>
        <v>0.10281690140845071</v>
      </c>
      <c r="H23" s="39">
        <f t="shared" ref="H23:H29" si="3">(D23-F23)/F23</f>
        <v>-0.34422110552763818</v>
      </c>
      <c r="I23" s="17"/>
      <c r="J23" s="150"/>
      <c r="K23" s="158" t="s">
        <v>62</v>
      </c>
      <c r="L23" s="159"/>
      <c r="M23" s="19">
        <f>'[1]1월'!D22+'[1]2월'!D22+'[1]3월'!D22+'[1]4월'!D23+'5월'!D23</f>
        <v>3713</v>
      </c>
      <c r="N23" s="49">
        <f>'[1]2016'!D22+'[1]2016'!E22+'[1]2016'!F22+'[1]2016'!G22+'[1]2016'!H22</f>
        <v>5282</v>
      </c>
      <c r="O23" s="80">
        <f t="shared" si="2"/>
        <v>-0.29704657326770162</v>
      </c>
    </row>
    <row r="24" spans="1:25" s="22" customFormat="1" ht="19.5" customHeight="1" x14ac:dyDescent="0.25">
      <c r="A24" s="150"/>
      <c r="B24" s="158" t="s">
        <v>63</v>
      </c>
      <c r="C24" s="159"/>
      <c r="D24" s="35">
        <v>1166</v>
      </c>
      <c r="E24" s="36">
        <v>1346</v>
      </c>
      <c r="F24" s="81">
        <f>'[1]2016'!H23</f>
        <v>950</v>
      </c>
      <c r="G24" s="38">
        <f t="shared" si="0"/>
        <v>-0.1337295690936107</v>
      </c>
      <c r="H24" s="39">
        <f t="shared" si="3"/>
        <v>0.22736842105263158</v>
      </c>
      <c r="I24" s="17"/>
      <c r="J24" s="150"/>
      <c r="K24" s="158" t="s">
        <v>64</v>
      </c>
      <c r="L24" s="159"/>
      <c r="M24" s="19">
        <f>'[1]1월'!D23+'[1]2월'!D23+'[1]3월'!D23+'[1]4월'!D24+'5월'!D24</f>
        <v>7710</v>
      </c>
      <c r="N24" s="49">
        <f>'[1]2016'!D23+'[1]2016'!E23+'[1]2016'!F23+'[1]2016'!G23+'[1]2016'!H23</f>
        <v>4268</v>
      </c>
      <c r="O24" s="80">
        <f t="shared" si="2"/>
        <v>0.80646672914714157</v>
      </c>
    </row>
    <row r="25" spans="1:25" s="83" customFormat="1" ht="19.5" customHeight="1" x14ac:dyDescent="0.25">
      <c r="A25" s="136" t="s">
        <v>65</v>
      </c>
      <c r="B25" s="137"/>
      <c r="C25" s="138"/>
      <c r="D25" s="72">
        <f>D22+D23+D24</f>
        <v>2147</v>
      </c>
      <c r="E25" s="73">
        <v>2299</v>
      </c>
      <c r="F25" s="74">
        <f>'[1]2016'!H24</f>
        <v>2552</v>
      </c>
      <c r="G25" s="75">
        <f t="shared" si="0"/>
        <v>-6.6115702479338845E-2</v>
      </c>
      <c r="H25" s="76">
        <f t="shared" si="3"/>
        <v>-0.15869905956112854</v>
      </c>
      <c r="I25" s="82"/>
      <c r="J25" s="136" t="s">
        <v>66</v>
      </c>
      <c r="K25" s="139"/>
      <c r="L25" s="140"/>
      <c r="M25" s="72">
        <f>'[1]1월'!D24+'[1]2월'!D24+'[1]3월'!D24+'[1]4월'!D25+'5월'!D25</f>
        <v>12473</v>
      </c>
      <c r="N25" s="77">
        <f>'[1]2016'!D24+'[1]2016'!E24+'[1]2016'!F24+'[1]2016'!G24+'[1]2016'!H24</f>
        <v>10399</v>
      </c>
      <c r="O25" s="78">
        <f t="shared" si="2"/>
        <v>0.19944225406289065</v>
      </c>
      <c r="Q25" s="84"/>
    </row>
    <row r="26" spans="1:25" s="22" customFormat="1" ht="19.5" customHeight="1" x14ac:dyDescent="0.25">
      <c r="A26" s="160" t="s">
        <v>67</v>
      </c>
      <c r="B26" s="161" t="s">
        <v>68</v>
      </c>
      <c r="C26" s="162"/>
      <c r="D26" s="85">
        <v>362</v>
      </c>
      <c r="E26" s="86">
        <v>359</v>
      </c>
      <c r="F26" s="81">
        <f>'[1]2016'!H25</f>
        <v>468</v>
      </c>
      <c r="G26" s="38">
        <f t="shared" si="0"/>
        <v>8.356545961002786E-3</v>
      </c>
      <c r="H26" s="39">
        <f t="shared" si="3"/>
        <v>-0.2264957264957265</v>
      </c>
      <c r="I26" s="17"/>
      <c r="J26" s="160" t="s">
        <v>67</v>
      </c>
      <c r="K26" s="158" t="s">
        <v>69</v>
      </c>
      <c r="L26" s="159"/>
      <c r="M26" s="19">
        <f>'[1]1월'!D25+'[1]2월'!D25+'[1]3월'!D25+'[1]4월'!D26+'5월'!D26</f>
        <v>1812</v>
      </c>
      <c r="N26" s="49">
        <f>'[1]2016'!D25+'[1]2016'!E25+'[1]2016'!F25+'[1]2016'!G25+'[1]2016'!H25</f>
        <v>2426</v>
      </c>
      <c r="O26" s="50">
        <f t="shared" si="2"/>
        <v>-0.25309150865622426</v>
      </c>
    </row>
    <row r="27" spans="1:25" s="22" customFormat="1" ht="19.5" customHeight="1" x14ac:dyDescent="0.25">
      <c r="A27" s="150"/>
      <c r="B27" s="158" t="s">
        <v>70</v>
      </c>
      <c r="C27" s="159"/>
      <c r="D27" s="35">
        <v>349</v>
      </c>
      <c r="E27" s="36">
        <v>334</v>
      </c>
      <c r="F27" s="81">
        <f>'[1]2016'!H26</f>
        <v>426</v>
      </c>
      <c r="G27" s="38">
        <f t="shared" si="0"/>
        <v>4.4910179640718563E-2</v>
      </c>
      <c r="H27" s="39">
        <f t="shared" si="3"/>
        <v>-0.18075117370892019</v>
      </c>
      <c r="I27" s="17"/>
      <c r="J27" s="150"/>
      <c r="K27" s="163" t="s">
        <v>71</v>
      </c>
      <c r="L27" s="164"/>
      <c r="M27" s="19">
        <f>'[1]1월'!D26+'[1]2월'!D26+'[1]3월'!D26+'[1]4월'!D27+'5월'!D27</f>
        <v>1885</v>
      </c>
      <c r="N27" s="49">
        <f>'[1]2016'!D26+'[1]2016'!E26+'[1]2016'!F26+'[1]2016'!G26+'[1]2016'!H26</f>
        <v>2252</v>
      </c>
      <c r="O27" s="50">
        <f t="shared" si="2"/>
        <v>-0.16296625222024866</v>
      </c>
    </row>
    <row r="28" spans="1:25" s="22" customFormat="1" ht="19.5" customHeight="1" thickBot="1" x14ac:dyDescent="0.3">
      <c r="A28" s="165" t="s">
        <v>72</v>
      </c>
      <c r="B28" s="166"/>
      <c r="C28" s="167"/>
      <c r="D28" s="87">
        <f>D26+D27</f>
        <v>711</v>
      </c>
      <c r="E28" s="88">
        <v>693</v>
      </c>
      <c r="F28" s="89">
        <f>'[1]2016'!H27</f>
        <v>894</v>
      </c>
      <c r="G28" s="90">
        <f t="shared" si="0"/>
        <v>2.5974025974025976E-2</v>
      </c>
      <c r="H28" s="91">
        <f t="shared" si="3"/>
        <v>-0.20469798657718122</v>
      </c>
      <c r="I28" s="17"/>
      <c r="J28" s="136" t="s">
        <v>73</v>
      </c>
      <c r="K28" s="139"/>
      <c r="L28" s="140"/>
      <c r="M28" s="87">
        <f>SUM(M26:M27)</f>
        <v>3697</v>
      </c>
      <c r="N28" s="92">
        <f>'[1]2016'!D27+'[1]2016'!E27+'[1]2016'!F27+'[1]2016'!G27+'[1]2016'!H27</f>
        <v>4678</v>
      </c>
      <c r="O28" s="93">
        <f t="shared" si="2"/>
        <v>-0.20970500213766566</v>
      </c>
    </row>
    <row r="29" spans="1:25" s="83" customFormat="1" ht="19.5" customHeight="1" thickBot="1" x14ac:dyDescent="0.3">
      <c r="A29" s="168" t="s">
        <v>74</v>
      </c>
      <c r="B29" s="169"/>
      <c r="C29" s="170"/>
      <c r="D29" s="94">
        <f>D21+D25+D28+1</f>
        <v>11854</v>
      </c>
      <c r="E29" s="94">
        <v>11751</v>
      </c>
      <c r="F29" s="94">
        <f>'[1]2016'!H28</f>
        <v>17179</v>
      </c>
      <c r="G29" s="95">
        <f t="shared" si="0"/>
        <v>8.7652114713641389E-3</v>
      </c>
      <c r="H29" s="95">
        <f t="shared" si="3"/>
        <v>-0.30997147680307352</v>
      </c>
      <c r="I29" s="82"/>
      <c r="J29" s="168" t="s">
        <v>75</v>
      </c>
      <c r="K29" s="169"/>
      <c r="L29" s="170"/>
      <c r="M29" s="94">
        <f>SUM(M28,M25,M21,9)+1</f>
        <v>61253</v>
      </c>
      <c r="N29" s="94">
        <f>'[1]2016'!D28+'[1]2016'!E28+'[1]2016'!F28+'[1]2016'!G28+'[1]2016'!H28+47</f>
        <v>68721</v>
      </c>
      <c r="O29" s="96">
        <f t="shared" si="2"/>
        <v>-0.1086712940731363</v>
      </c>
      <c r="T29" s="82"/>
      <c r="U29" s="82"/>
      <c r="V29" s="82"/>
      <c r="W29" s="82"/>
    </row>
    <row r="30" spans="1:25" s="82" customFormat="1" ht="20.100000000000001" customHeight="1" x14ac:dyDescent="0.25">
      <c r="A30" s="172"/>
      <c r="B30" s="171"/>
      <c r="C30" s="171"/>
      <c r="D30" s="171"/>
      <c r="E30" s="97"/>
      <c r="F30" s="172"/>
      <c r="G30" s="171"/>
      <c r="H30" s="171"/>
      <c r="I30" s="171"/>
      <c r="J30" s="173" t="s">
        <v>76</v>
      </c>
      <c r="K30" s="173"/>
      <c r="L30" s="173"/>
      <c r="M30" s="173"/>
      <c r="N30" s="173"/>
      <c r="O30" s="98"/>
    </row>
    <row r="31" spans="1:25" s="82" customFormat="1" ht="17.399999999999999" customHeight="1" x14ac:dyDescent="0.25">
      <c r="A31" s="135"/>
      <c r="B31" s="135"/>
      <c r="C31" s="135"/>
      <c r="D31" s="135"/>
      <c r="E31" s="97"/>
      <c r="F31" s="97"/>
      <c r="G31" s="98"/>
      <c r="H31" s="100"/>
      <c r="J31" s="172" t="s">
        <v>77</v>
      </c>
      <c r="K31" s="171"/>
      <c r="L31" s="171"/>
      <c r="M31" s="171"/>
      <c r="N31" s="97"/>
      <c r="O31" s="98"/>
    </row>
    <row r="32" spans="1:25" s="82" customFormat="1" ht="15.75" customHeight="1" x14ac:dyDescent="0.25">
      <c r="A32" s="135"/>
      <c r="B32" s="135"/>
      <c r="C32" s="135"/>
      <c r="D32" s="135"/>
      <c r="E32" s="97"/>
      <c r="F32" s="97"/>
      <c r="G32" s="98"/>
      <c r="H32" s="100"/>
      <c r="J32" s="99"/>
      <c r="K32" s="99"/>
      <c r="L32" s="99"/>
      <c r="M32" s="99"/>
      <c r="N32" s="97"/>
      <c r="O32" s="98"/>
      <c r="R32" s="83"/>
      <c r="S32" s="83"/>
      <c r="T32" s="83"/>
      <c r="U32" s="83"/>
      <c r="V32" s="83"/>
      <c r="W32" s="83"/>
      <c r="X32" s="83"/>
      <c r="Y32" s="83"/>
    </row>
    <row r="33" spans="1:25" s="22" customFormat="1" ht="21" customHeight="1" thickBot="1" x14ac:dyDescent="0.3">
      <c r="A33" s="102" t="s">
        <v>78</v>
      </c>
      <c r="B33" s="101"/>
      <c r="C33" s="101"/>
      <c r="D33" s="45"/>
      <c r="E33" s="45"/>
      <c r="F33" s="45"/>
      <c r="G33" s="100"/>
      <c r="H33" s="100"/>
      <c r="I33" s="17"/>
      <c r="J33" s="102" t="s">
        <v>78</v>
      </c>
      <c r="K33" s="101"/>
      <c r="L33" s="101"/>
      <c r="M33" s="45"/>
      <c r="N33" s="45"/>
      <c r="O33" s="100"/>
      <c r="R33" s="83"/>
      <c r="S33" s="83"/>
      <c r="T33" s="83"/>
      <c r="U33" s="83"/>
      <c r="V33" s="83"/>
      <c r="W33" s="83"/>
      <c r="X33" s="83"/>
      <c r="Y33" s="83"/>
    </row>
    <row r="34" spans="1:25" s="22" customFormat="1" ht="19.5" customHeight="1" x14ac:dyDescent="0.25">
      <c r="A34" s="149" t="s">
        <v>79</v>
      </c>
      <c r="B34" s="178" t="s">
        <v>80</v>
      </c>
      <c r="C34" s="179"/>
      <c r="D34" s="103">
        <v>4871</v>
      </c>
      <c r="E34" s="127">
        <v>9477</v>
      </c>
      <c r="F34" s="130">
        <v>9837</v>
      </c>
      <c r="G34" s="15">
        <f t="shared" ref="G34:G39" si="4">(D34-E34)/E34</f>
        <v>-0.48601878231507861</v>
      </c>
      <c r="H34" s="16">
        <f t="shared" ref="H34:H39" si="5">(D34-F34)/F34</f>
        <v>-0.50482870793941237</v>
      </c>
      <c r="I34" s="17"/>
      <c r="J34" s="149" t="s">
        <v>81</v>
      </c>
      <c r="K34" s="178" t="s">
        <v>82</v>
      </c>
      <c r="L34" s="179"/>
      <c r="M34" s="104">
        <f>'[1]1월'!D33+'[1]2월'!D33+'[1]3월'!D33+'[1]4월'!D34+'5월'!D34</f>
        <v>45582</v>
      </c>
      <c r="N34" s="133">
        <v>54293</v>
      </c>
      <c r="O34" s="105">
        <f t="shared" ref="O34:O39" si="6">(M34-N34)/N34</f>
        <v>-0.16044425616561989</v>
      </c>
      <c r="P34" s="45"/>
      <c r="Q34" s="106"/>
      <c r="R34" s="83"/>
      <c r="S34" s="83"/>
      <c r="T34" s="83"/>
      <c r="U34" s="83"/>
      <c r="V34" s="83"/>
      <c r="W34" s="83"/>
      <c r="X34" s="83"/>
      <c r="Y34" s="83"/>
    </row>
    <row r="35" spans="1:25" s="22" customFormat="1" ht="19.5" customHeight="1" x14ac:dyDescent="0.25">
      <c r="A35" s="150"/>
      <c r="B35" s="180" t="s">
        <v>83</v>
      </c>
      <c r="C35" s="181"/>
      <c r="D35" s="107">
        <v>707</v>
      </c>
      <c r="E35" s="128">
        <v>91</v>
      </c>
      <c r="F35" s="131">
        <v>849</v>
      </c>
      <c r="G35" s="38">
        <f t="shared" si="4"/>
        <v>6.7692307692307692</v>
      </c>
      <c r="H35" s="39">
        <f t="shared" si="5"/>
        <v>-0.16725559481743227</v>
      </c>
      <c r="I35" s="17"/>
      <c r="J35" s="150"/>
      <c r="K35" s="180" t="s">
        <v>84</v>
      </c>
      <c r="L35" s="181"/>
      <c r="M35" s="108">
        <f>'[1]1월'!D34+'[1]2월'!D34+'[1]3월'!D34+'[1]4월'!D35+'5월'!D35</f>
        <v>1634</v>
      </c>
      <c r="N35" s="49">
        <v>4329</v>
      </c>
      <c r="O35" s="50">
        <f t="shared" si="6"/>
        <v>-0.62254562254562251</v>
      </c>
      <c r="P35" s="45"/>
      <c r="Q35" s="106"/>
      <c r="R35" s="83"/>
      <c r="S35" s="83"/>
      <c r="T35" s="83"/>
      <c r="U35" s="83"/>
      <c r="V35" s="83"/>
      <c r="W35" s="83"/>
      <c r="X35" s="83"/>
      <c r="Y35" s="83"/>
    </row>
    <row r="36" spans="1:25" s="22" customFormat="1" ht="19.2" customHeight="1" x14ac:dyDescent="0.25">
      <c r="A36" s="150"/>
      <c r="B36" s="180" t="s">
        <v>85</v>
      </c>
      <c r="C36" s="181"/>
      <c r="D36" s="107">
        <v>903</v>
      </c>
      <c r="E36" s="128">
        <v>1734</v>
      </c>
      <c r="F36" s="131">
        <v>1003</v>
      </c>
      <c r="G36" s="38">
        <f t="shared" si="4"/>
        <v>-0.47923875432525953</v>
      </c>
      <c r="H36" s="39">
        <f t="shared" si="5"/>
        <v>-9.970089730807577E-2</v>
      </c>
      <c r="I36" s="17"/>
      <c r="J36" s="150"/>
      <c r="K36" s="180" t="s">
        <v>86</v>
      </c>
      <c r="L36" s="181"/>
      <c r="M36" s="108">
        <f>'[1]1월'!D35+'[1]2월'!D35+'[1]3월'!D35+'[1]4월'!D36+'5월'!D36</f>
        <v>3854</v>
      </c>
      <c r="N36" s="40">
        <v>6719</v>
      </c>
      <c r="O36" s="50">
        <f t="shared" si="6"/>
        <v>-0.4264027385027534</v>
      </c>
      <c r="P36" s="45"/>
      <c r="Q36" s="106"/>
      <c r="R36" s="83"/>
      <c r="S36" s="83"/>
      <c r="T36" s="83"/>
      <c r="U36" s="83"/>
      <c r="V36" s="83"/>
      <c r="W36" s="83"/>
      <c r="X36" s="83"/>
      <c r="Y36" s="83"/>
    </row>
    <row r="37" spans="1:25" s="22" customFormat="1" ht="19.5" customHeight="1" x14ac:dyDescent="0.25">
      <c r="A37" s="150"/>
      <c r="B37" s="180" t="s">
        <v>87</v>
      </c>
      <c r="C37" s="181"/>
      <c r="D37" s="107">
        <v>24285</v>
      </c>
      <c r="E37" s="128">
        <v>25314</v>
      </c>
      <c r="F37" s="131">
        <v>22739</v>
      </c>
      <c r="G37" s="38">
        <f t="shared" si="4"/>
        <v>-4.0649442995970612E-2</v>
      </c>
      <c r="H37" s="39">
        <f t="shared" si="5"/>
        <v>6.7988917718457276E-2</v>
      </c>
      <c r="I37" s="17"/>
      <c r="J37" s="150"/>
      <c r="K37" s="180" t="s">
        <v>88</v>
      </c>
      <c r="L37" s="181"/>
      <c r="M37" s="109">
        <f>'[1]1월'!D36+'[1]2월'!D36+'[1]3월'!D36+'[1]4월'!D37+'5월'!D37</f>
        <v>120417</v>
      </c>
      <c r="N37" s="40">
        <v>114597</v>
      </c>
      <c r="O37" s="50">
        <f t="shared" si="6"/>
        <v>5.0786669808110162E-2</v>
      </c>
      <c r="P37" s="45"/>
      <c r="Q37" s="106"/>
      <c r="R37" s="83"/>
      <c r="S37" s="83"/>
      <c r="T37" s="83"/>
      <c r="U37" s="83"/>
      <c r="V37" s="83"/>
      <c r="W37" s="83"/>
      <c r="X37" s="83"/>
      <c r="Y37" s="83"/>
    </row>
    <row r="38" spans="1:25" s="22" customFormat="1" ht="19.5" customHeight="1" thickBot="1" x14ac:dyDescent="0.3">
      <c r="A38" s="177"/>
      <c r="B38" s="182" t="s">
        <v>89</v>
      </c>
      <c r="C38" s="183"/>
      <c r="D38" s="107">
        <v>465</v>
      </c>
      <c r="E38" s="129">
        <v>796</v>
      </c>
      <c r="F38" s="132">
        <v>300</v>
      </c>
      <c r="G38" s="38">
        <f t="shared" si="4"/>
        <v>-0.41582914572864321</v>
      </c>
      <c r="H38" s="110">
        <f t="shared" si="5"/>
        <v>0.55000000000000004</v>
      </c>
      <c r="I38" s="17"/>
      <c r="J38" s="177"/>
      <c r="K38" s="182" t="s">
        <v>90</v>
      </c>
      <c r="L38" s="183"/>
      <c r="M38" s="111">
        <f>'[1]1월'!D37+'[1]2월'!D37+'[1]3월'!D37+'[1]4월'!D38+'5월'!D38</f>
        <v>2566</v>
      </c>
      <c r="N38" s="134">
        <v>3776</v>
      </c>
      <c r="O38" s="50">
        <f t="shared" si="6"/>
        <v>-0.32044491525423729</v>
      </c>
      <c r="P38" s="45"/>
      <c r="Q38" s="106"/>
      <c r="R38" s="83"/>
      <c r="S38" s="83"/>
      <c r="T38" s="83"/>
      <c r="U38" s="83"/>
      <c r="V38" s="83"/>
      <c r="W38" s="83"/>
      <c r="X38" s="83"/>
      <c r="Y38" s="83"/>
    </row>
    <row r="39" spans="1:25" s="22" customFormat="1" ht="19.5" customHeight="1" thickBot="1" x14ac:dyDescent="0.3">
      <c r="A39" s="168" t="s">
        <v>91</v>
      </c>
      <c r="B39" s="169"/>
      <c r="C39" s="169"/>
      <c r="D39" s="94">
        <f>D34+D35+D36+D37+D38</f>
        <v>31231</v>
      </c>
      <c r="E39" s="94">
        <f>SUM(E34:E38)</f>
        <v>37412</v>
      </c>
      <c r="F39" s="94">
        <f>SUM(F34:F38)</f>
        <v>34728</v>
      </c>
      <c r="G39" s="95">
        <f t="shared" si="4"/>
        <v>-0.16521436972094516</v>
      </c>
      <c r="H39" s="95">
        <f t="shared" si="5"/>
        <v>-0.10069684404515089</v>
      </c>
      <c r="I39" s="46"/>
      <c r="J39" s="184" t="s">
        <v>91</v>
      </c>
      <c r="K39" s="185"/>
      <c r="L39" s="185"/>
      <c r="M39" s="94">
        <f>M34+M35+M36+M37+M38</f>
        <v>174053</v>
      </c>
      <c r="N39" s="94">
        <v>183714</v>
      </c>
      <c r="O39" s="95">
        <f t="shared" si="6"/>
        <v>-5.2587173541482957E-2</v>
      </c>
      <c r="P39" s="60"/>
      <c r="Q39" s="112"/>
      <c r="R39" s="83"/>
      <c r="S39" s="83"/>
      <c r="T39" s="83"/>
      <c r="U39" s="83"/>
      <c r="V39" s="83"/>
      <c r="W39" s="83"/>
      <c r="X39" s="83"/>
      <c r="Y39" s="83"/>
    </row>
    <row r="40" spans="1:25" s="17" customFormat="1" ht="19.5" customHeight="1" thickBot="1" x14ac:dyDescent="0.3">
      <c r="A40" s="113"/>
      <c r="B40" s="114"/>
      <c r="C40" s="114"/>
      <c r="D40" s="115"/>
      <c r="E40" s="115"/>
      <c r="F40" s="115"/>
      <c r="G40" s="116"/>
      <c r="H40" s="100"/>
      <c r="J40" s="117"/>
      <c r="K40" s="118"/>
      <c r="L40" s="118"/>
      <c r="M40" s="119"/>
      <c r="N40" s="120"/>
      <c r="O40" s="121"/>
      <c r="Q40" s="22"/>
      <c r="R40" s="83"/>
      <c r="S40" s="83"/>
      <c r="T40" s="83"/>
      <c r="U40" s="83"/>
      <c r="V40" s="83"/>
      <c r="W40" s="83"/>
      <c r="X40" s="83"/>
      <c r="Y40" s="83"/>
    </row>
    <row r="41" spans="1:25" s="22" customFormat="1" ht="19.5" customHeight="1" thickBot="1" x14ac:dyDescent="0.3">
      <c r="A41" s="174" t="s">
        <v>92</v>
      </c>
      <c r="B41" s="175"/>
      <c r="C41" s="176"/>
      <c r="D41" s="122">
        <f>D29+D39</f>
        <v>43085</v>
      </c>
      <c r="E41" s="122">
        <v>49163</v>
      </c>
      <c r="F41" s="122">
        <f>SUM(F29,F39)</f>
        <v>51907</v>
      </c>
      <c r="G41" s="123">
        <f>(D41-E41)/E41</f>
        <v>-0.12362955881455566</v>
      </c>
      <c r="H41" s="123">
        <f>(D41-F41)/F41</f>
        <v>-0.16995780915868766</v>
      </c>
      <c r="I41" s="17"/>
      <c r="J41" s="174" t="s">
        <v>93</v>
      </c>
      <c r="K41" s="175"/>
      <c r="L41" s="176"/>
      <c r="M41" s="122">
        <f>SUM(M29,M39)</f>
        <v>235306</v>
      </c>
      <c r="N41" s="122">
        <v>252435</v>
      </c>
      <c r="O41" s="123">
        <f>(M41-N41)/N41</f>
        <v>-6.7855091409669818E-2</v>
      </c>
      <c r="R41" s="83"/>
      <c r="S41" s="83"/>
      <c r="T41" s="83"/>
      <c r="U41" s="83"/>
      <c r="V41" s="83"/>
      <c r="W41" s="83"/>
      <c r="X41" s="83"/>
      <c r="Y41" s="83"/>
    </row>
    <row r="42" spans="1:25" s="83" customFormat="1" ht="18" customHeight="1" x14ac:dyDescent="0.25">
      <c r="A42" s="125"/>
      <c r="G42" s="84"/>
      <c r="J42" s="124"/>
      <c r="K42" s="124"/>
      <c r="L42" s="124"/>
      <c r="M42" s="124"/>
      <c r="N42" s="124"/>
      <c r="O42" s="124"/>
    </row>
    <row r="43" spans="1:25" s="83" customFormat="1" ht="18" customHeight="1" x14ac:dyDescent="0.25">
      <c r="J43" s="126"/>
      <c r="K43" s="124"/>
      <c r="L43" s="126"/>
      <c r="M43" s="126"/>
      <c r="N43" s="126"/>
      <c r="O43" s="126"/>
    </row>
    <row r="44" spans="1:25" s="22" customFormat="1" ht="18" customHeight="1" x14ac:dyDescent="0.25">
      <c r="J44" s="126"/>
      <c r="K44" s="124"/>
      <c r="L44" s="126"/>
      <c r="M44" s="126"/>
      <c r="N44" s="126"/>
      <c r="O44" s="126"/>
    </row>
    <row r="45" spans="1:25" s="22" customFormat="1" ht="15.75" customHeight="1" x14ac:dyDescent="0.25">
      <c r="J45" s="126"/>
      <c r="K45" s="124"/>
      <c r="L45" s="126"/>
      <c r="M45" s="126"/>
      <c r="N45" s="126"/>
      <c r="O45" s="126"/>
    </row>
    <row r="46" spans="1:25" s="22" customFormat="1" ht="15.75" customHeight="1" x14ac:dyDescent="0.25">
      <c r="J46" s="126"/>
      <c r="K46" s="126"/>
      <c r="L46" s="126"/>
      <c r="M46" s="126"/>
      <c r="N46" s="126"/>
      <c r="O46" s="126"/>
    </row>
    <row r="47" spans="1:25" s="22" customFormat="1" ht="15.75" customHeight="1" x14ac:dyDescent="0.25">
      <c r="J47" s="126"/>
      <c r="K47" s="126"/>
      <c r="L47" s="126"/>
      <c r="M47" s="126"/>
      <c r="N47" s="126"/>
      <c r="O47" s="126"/>
    </row>
    <row r="48" spans="1:25" s="22" customFormat="1" ht="15.75" customHeight="1" x14ac:dyDescent="0.25">
      <c r="J48" s="126"/>
      <c r="K48" s="126"/>
      <c r="L48" s="126"/>
      <c r="M48" s="126"/>
      <c r="N48" s="126"/>
      <c r="O48" s="126"/>
    </row>
    <row r="49" spans="10:15" s="22" customFormat="1" ht="15.75" customHeight="1" x14ac:dyDescent="0.25">
      <c r="J49" s="126"/>
      <c r="K49" s="126"/>
      <c r="L49" s="126"/>
      <c r="M49" s="126"/>
      <c r="N49" s="126"/>
      <c r="O49" s="126"/>
    </row>
    <row r="50" spans="10:15" s="22" customFormat="1" ht="15.75" customHeight="1" x14ac:dyDescent="0.25">
      <c r="J50" s="126"/>
      <c r="K50" s="126"/>
      <c r="L50" s="126"/>
      <c r="M50" s="126"/>
      <c r="N50" s="126"/>
      <c r="O50" s="126"/>
    </row>
    <row r="51" spans="10:15" s="22" customFormat="1" ht="15.75" customHeight="1" x14ac:dyDescent="0.25">
      <c r="J51" s="126"/>
      <c r="K51" s="126"/>
      <c r="L51" s="126"/>
      <c r="M51" s="126"/>
      <c r="N51" s="126"/>
      <c r="O51" s="126"/>
    </row>
    <row r="52" spans="10:15" s="22" customFormat="1" ht="15.75" customHeight="1" x14ac:dyDescent="0.25">
      <c r="J52" s="126"/>
      <c r="K52" s="126"/>
      <c r="L52" s="126"/>
      <c r="M52" s="126"/>
      <c r="N52" s="126"/>
      <c r="O52" s="126"/>
    </row>
    <row r="53" spans="10:15" s="22" customFormat="1" ht="15.75" customHeight="1" x14ac:dyDescent="0.25">
      <c r="J53" s="126"/>
      <c r="K53" s="126"/>
      <c r="L53" s="126"/>
      <c r="M53" s="126"/>
      <c r="N53" s="126"/>
      <c r="O53" s="126"/>
    </row>
    <row r="54" spans="10:15" s="22" customFormat="1" ht="15.75" customHeight="1" x14ac:dyDescent="0.25">
      <c r="J54" s="126"/>
      <c r="K54" s="126"/>
      <c r="L54" s="126"/>
      <c r="M54" s="126"/>
      <c r="N54" s="126"/>
      <c r="O54" s="126"/>
    </row>
    <row r="55" spans="10:15" s="22" customFormat="1" ht="15.75" customHeight="1" x14ac:dyDescent="0.25">
      <c r="J55" s="126"/>
      <c r="K55" s="126"/>
      <c r="L55" s="126"/>
      <c r="M55" s="126"/>
      <c r="N55" s="126"/>
      <c r="O55" s="126"/>
    </row>
    <row r="56" spans="10:15" s="22" customFormat="1" ht="15.75" customHeight="1" x14ac:dyDescent="0.25">
      <c r="J56" s="126"/>
      <c r="K56" s="126"/>
      <c r="L56" s="126"/>
      <c r="M56" s="126"/>
      <c r="N56" s="126"/>
      <c r="O56" s="126"/>
    </row>
    <row r="57" spans="10:15" s="22" customFormat="1" ht="15.75" customHeight="1" x14ac:dyDescent="0.25">
      <c r="J57" s="126"/>
      <c r="K57" s="126"/>
      <c r="L57" s="126"/>
      <c r="M57" s="126"/>
      <c r="N57" s="126"/>
      <c r="O57" s="126"/>
    </row>
    <row r="58" spans="10:15" s="22" customFormat="1" ht="15.75" customHeight="1" x14ac:dyDescent="0.25">
      <c r="J58" s="126"/>
      <c r="K58" s="126"/>
      <c r="L58" s="126"/>
      <c r="M58" s="126"/>
      <c r="N58" s="126"/>
      <c r="O58" s="126"/>
    </row>
    <row r="59" spans="10:15" s="22" customFormat="1" ht="15.75" customHeight="1" x14ac:dyDescent="0.25">
      <c r="J59" s="126"/>
      <c r="K59" s="126"/>
      <c r="L59" s="126"/>
      <c r="M59" s="126"/>
      <c r="N59" s="126"/>
      <c r="O59" s="126"/>
    </row>
    <row r="60" spans="10:15" s="22" customFormat="1" ht="15.75" customHeight="1" x14ac:dyDescent="0.25">
      <c r="J60" s="126"/>
      <c r="K60" s="126"/>
      <c r="L60" s="126"/>
      <c r="M60" s="126"/>
      <c r="N60" s="126"/>
      <c r="O60" s="126"/>
    </row>
    <row r="61" spans="10:15" s="22" customFormat="1" ht="15.75" customHeight="1" x14ac:dyDescent="0.25">
      <c r="J61" s="126"/>
      <c r="K61" s="126"/>
      <c r="L61" s="126"/>
      <c r="M61" s="126"/>
      <c r="N61" s="126"/>
      <c r="O61" s="126"/>
    </row>
    <row r="62" spans="10:15" s="22" customFormat="1" ht="15.75" customHeight="1" x14ac:dyDescent="0.25">
      <c r="J62" s="126"/>
      <c r="K62" s="126"/>
      <c r="L62" s="126"/>
      <c r="M62" s="126"/>
      <c r="N62" s="126"/>
      <c r="O62" s="126"/>
    </row>
    <row r="63" spans="10:15" s="22" customFormat="1" ht="15.75" customHeight="1" x14ac:dyDescent="0.25">
      <c r="J63" s="126"/>
      <c r="K63" s="126"/>
      <c r="L63" s="126"/>
      <c r="M63" s="126"/>
      <c r="N63" s="126"/>
      <c r="O63" s="126"/>
    </row>
    <row r="64" spans="10:15" s="22" customFormat="1" ht="15.75" customHeight="1" x14ac:dyDescent="0.25">
      <c r="J64" s="126"/>
      <c r="K64" s="126"/>
      <c r="L64" s="126"/>
      <c r="M64" s="126"/>
      <c r="N64" s="126"/>
      <c r="O64" s="126"/>
    </row>
    <row r="65" spans="10:15" s="22" customFormat="1" ht="15.75" customHeight="1" x14ac:dyDescent="0.25">
      <c r="J65" s="126"/>
      <c r="K65" s="126"/>
      <c r="L65" s="126"/>
      <c r="M65" s="126"/>
      <c r="N65" s="126"/>
      <c r="O65" s="126"/>
    </row>
    <row r="66" spans="10:15" s="22" customFormat="1" ht="15.75" customHeight="1" x14ac:dyDescent="0.25">
      <c r="J66" s="126"/>
      <c r="K66" s="126"/>
      <c r="L66" s="126"/>
      <c r="M66" s="126"/>
      <c r="N66" s="126"/>
      <c r="O66" s="126"/>
    </row>
    <row r="67" spans="10:15" s="22" customFormat="1" ht="15.75" customHeight="1" x14ac:dyDescent="0.25">
      <c r="J67" s="126"/>
      <c r="K67" s="126"/>
      <c r="L67" s="126"/>
      <c r="M67" s="126"/>
      <c r="N67" s="126"/>
      <c r="O67" s="126"/>
    </row>
    <row r="68" spans="10:15" s="22" customFormat="1" ht="15.75" customHeight="1" x14ac:dyDescent="0.25">
      <c r="J68" s="126"/>
      <c r="K68" s="126"/>
      <c r="L68" s="126"/>
      <c r="M68" s="126"/>
      <c r="N68" s="126"/>
      <c r="O68" s="126"/>
    </row>
    <row r="69" spans="10:15" s="22" customFormat="1" ht="15.75" customHeight="1" x14ac:dyDescent="0.25">
      <c r="J69" s="126"/>
      <c r="K69" s="126"/>
      <c r="L69" s="126"/>
      <c r="M69" s="126"/>
      <c r="N69" s="126"/>
      <c r="O69" s="126"/>
    </row>
    <row r="70" spans="10:15" s="22" customFormat="1" ht="15.75" customHeight="1" x14ac:dyDescent="0.25">
      <c r="J70" s="126"/>
      <c r="K70" s="126"/>
      <c r="L70" s="126"/>
      <c r="M70" s="126"/>
      <c r="N70" s="126"/>
      <c r="O70" s="126"/>
    </row>
    <row r="71" spans="10:15" s="22" customFormat="1" ht="15.75" customHeight="1" x14ac:dyDescent="0.25">
      <c r="J71" s="126"/>
      <c r="K71" s="126"/>
      <c r="L71" s="126"/>
      <c r="M71" s="126"/>
      <c r="N71" s="126"/>
      <c r="O71" s="126"/>
    </row>
    <row r="72" spans="10:15" s="22" customFormat="1" ht="15.75" customHeight="1" x14ac:dyDescent="0.25">
      <c r="J72" s="126"/>
      <c r="K72" s="126"/>
      <c r="L72" s="126"/>
      <c r="M72" s="126"/>
      <c r="N72" s="126"/>
      <c r="O72" s="126"/>
    </row>
    <row r="73" spans="10:15" s="22" customFormat="1" ht="15.75" customHeight="1" x14ac:dyDescent="0.25">
      <c r="J73" s="126"/>
      <c r="K73" s="126"/>
      <c r="L73" s="126"/>
      <c r="M73" s="126"/>
      <c r="N73" s="126"/>
      <c r="O73" s="126"/>
    </row>
    <row r="74" spans="10:15" s="22" customFormat="1" ht="15.75" customHeight="1" x14ac:dyDescent="0.25">
      <c r="J74" s="126"/>
      <c r="K74" s="126"/>
      <c r="L74" s="126"/>
      <c r="M74" s="126"/>
      <c r="N74" s="126"/>
      <c r="O74" s="126"/>
    </row>
    <row r="75" spans="10:15" s="22" customFormat="1" ht="15.75" customHeight="1" x14ac:dyDescent="0.25">
      <c r="J75" s="126"/>
      <c r="K75" s="126"/>
      <c r="L75" s="126"/>
      <c r="M75" s="126"/>
      <c r="N75" s="126"/>
      <c r="O75" s="126"/>
    </row>
    <row r="76" spans="10:15" s="22" customFormat="1" ht="15.75" customHeight="1" x14ac:dyDescent="0.25">
      <c r="J76" s="126"/>
      <c r="K76" s="126"/>
      <c r="L76" s="126"/>
      <c r="M76" s="126"/>
      <c r="N76" s="126"/>
      <c r="O76" s="126"/>
    </row>
    <row r="77" spans="10:15" ht="15.75" customHeight="1" x14ac:dyDescent="0.25">
      <c r="J77" s="126"/>
      <c r="K77" s="126"/>
      <c r="L77" s="126"/>
      <c r="M77" s="126"/>
      <c r="N77" s="126"/>
      <c r="O77" s="126"/>
    </row>
  </sheetData>
  <mergeCells count="53">
    <mergeCell ref="J39:L39"/>
    <mergeCell ref="A41:C41"/>
    <mergeCell ref="J41:L41"/>
    <mergeCell ref="J31:M31"/>
    <mergeCell ref="A34:A38"/>
    <mergeCell ref="B34:C34"/>
    <mergeCell ref="J34:J38"/>
    <mergeCell ref="K34:L34"/>
    <mergeCell ref="B35:C35"/>
    <mergeCell ref="K35:L35"/>
    <mergeCell ref="B36:C36"/>
    <mergeCell ref="K36:L36"/>
    <mergeCell ref="B37:C37"/>
    <mergeCell ref="K37:L37"/>
    <mergeCell ref="B38:C38"/>
    <mergeCell ref="K38:L38"/>
    <mergeCell ref="A39:C39"/>
    <mergeCell ref="A28:C28"/>
    <mergeCell ref="J28:L28"/>
    <mergeCell ref="A29:C29"/>
    <mergeCell ref="J29:L29"/>
    <mergeCell ref="A30:D30"/>
    <mergeCell ref="F30:I30"/>
    <mergeCell ref="J30:N30"/>
    <mergeCell ref="A25:C25"/>
    <mergeCell ref="J25:L25"/>
    <mergeCell ref="A26:A27"/>
    <mergeCell ref="B26:C26"/>
    <mergeCell ref="J26:J27"/>
    <mergeCell ref="K26:L26"/>
    <mergeCell ref="B27:C27"/>
    <mergeCell ref="K27:L27"/>
    <mergeCell ref="A22:A24"/>
    <mergeCell ref="B22:C22"/>
    <mergeCell ref="J22:J24"/>
    <mergeCell ref="K22:L22"/>
    <mergeCell ref="B23:C23"/>
    <mergeCell ref="K23:L23"/>
    <mergeCell ref="B24:C24"/>
    <mergeCell ref="K24:L24"/>
    <mergeCell ref="A21:C21"/>
    <mergeCell ref="J21:L21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20"/>
    <mergeCell ref="K18:K20"/>
  </mergeCells>
  <phoneticPr fontId="3" type="noConversion"/>
  <pageMargins left="1.1100000000000001" right="0.75" top="0.42" bottom="0.33" header="0.21" footer="0.2800000000000000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cp:lastPrinted>2017-06-01T04:11:10Z</cp:lastPrinted>
  <dcterms:created xsi:type="dcterms:W3CDTF">2017-06-01T03:57:39Z</dcterms:created>
  <dcterms:modified xsi:type="dcterms:W3CDTF">2017-06-01T04:28:36Z</dcterms:modified>
</cp:coreProperties>
</file>