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6\GMK 월별 판매실적 Table\"/>
    </mc:Choice>
  </mc:AlternateContent>
  <bookViews>
    <workbookView xWindow="0" yWindow="0" windowWidth="23040" windowHeight="8976"/>
  </bookViews>
  <sheets>
    <sheet name="12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H38" i="1" s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H33" i="1"/>
  <c r="G33" i="1"/>
  <c r="M27" i="1"/>
  <c r="D27" i="1"/>
  <c r="H27" i="1" s="1"/>
  <c r="M26" i="1"/>
  <c r="O26" i="1" s="1"/>
  <c r="H26" i="1"/>
  <c r="G26" i="1"/>
  <c r="M25" i="1"/>
  <c r="O25" i="1" s="1"/>
  <c r="H25" i="1"/>
  <c r="G25" i="1"/>
  <c r="D24" i="1"/>
  <c r="H24" i="1" s="1"/>
  <c r="M23" i="1"/>
  <c r="O23" i="1" s="1"/>
  <c r="H23" i="1"/>
  <c r="G23" i="1"/>
  <c r="M22" i="1"/>
  <c r="O22" i="1" s="1"/>
  <c r="H22" i="1"/>
  <c r="G22" i="1"/>
  <c r="M21" i="1"/>
  <c r="G21" i="1"/>
  <c r="D19" i="1"/>
  <c r="G19" i="1" s="1"/>
  <c r="M18" i="1"/>
  <c r="M19" i="1" s="1"/>
  <c r="G18" i="1"/>
  <c r="H17" i="1"/>
  <c r="D17" i="1"/>
  <c r="G17" i="1" s="1"/>
  <c r="M16" i="1"/>
  <c r="M17" i="1" s="1"/>
  <c r="O17" i="1" s="1"/>
  <c r="H16" i="1"/>
  <c r="G16" i="1"/>
  <c r="D15" i="1"/>
  <c r="H15" i="1" s="1"/>
  <c r="O14" i="1"/>
  <c r="M14" i="1"/>
  <c r="H14" i="1"/>
  <c r="G14" i="1"/>
  <c r="M13" i="1"/>
  <c r="O13" i="1" s="1"/>
  <c r="H13" i="1"/>
  <c r="G13" i="1"/>
  <c r="M12" i="1"/>
  <c r="O12" i="1" s="1"/>
  <c r="D12" i="1"/>
  <c r="H12" i="1" s="1"/>
  <c r="M11" i="1"/>
  <c r="O11" i="1" s="1"/>
  <c r="H11" i="1"/>
  <c r="G11" i="1"/>
  <c r="D10" i="1"/>
  <c r="H10" i="1" s="1"/>
  <c r="M9" i="1"/>
  <c r="M10" i="1" s="1"/>
  <c r="O10" i="1" s="1"/>
  <c r="H9" i="1"/>
  <c r="G9" i="1"/>
  <c r="H8" i="1"/>
  <c r="G8" i="1"/>
  <c r="D8" i="1"/>
  <c r="M7" i="1"/>
  <c r="M8" i="1" s="1"/>
  <c r="O8" i="1" s="1"/>
  <c r="H7" i="1"/>
  <c r="G7" i="1"/>
  <c r="D6" i="1"/>
  <c r="G6" i="1" s="1"/>
  <c r="O5" i="1"/>
  <c r="M5" i="1"/>
  <c r="M6" i="1" s="1"/>
  <c r="O6" i="1" s="1"/>
  <c r="H5" i="1"/>
  <c r="G5" i="1"/>
  <c r="M24" i="1" l="1"/>
  <c r="O24" i="1" s="1"/>
  <c r="G38" i="1"/>
  <c r="H6" i="1"/>
  <c r="G10" i="1"/>
  <c r="M15" i="1"/>
  <c r="O15" i="1" s="1"/>
  <c r="M38" i="1"/>
  <c r="O38" i="1" s="1"/>
  <c r="D20" i="1"/>
  <c r="D28" i="1" s="1"/>
  <c r="O7" i="1"/>
  <c r="G12" i="1"/>
  <c r="O16" i="1"/>
  <c r="G24" i="1"/>
  <c r="O27" i="1"/>
  <c r="O9" i="1"/>
  <c r="G15" i="1"/>
  <c r="G27" i="1"/>
  <c r="O33" i="1"/>
  <c r="O21" i="1"/>
  <c r="M20" i="1" l="1"/>
  <c r="O20" i="1" s="1"/>
  <c r="G28" i="1"/>
  <c r="D40" i="1"/>
  <c r="H28" i="1"/>
  <c r="H20" i="1"/>
  <c r="G20" i="1"/>
  <c r="M28" i="1" l="1"/>
  <c r="O28" i="1" s="1"/>
  <c r="M40" i="1"/>
  <c r="O40" i="1" s="1"/>
  <c r="H40" i="1"/>
  <c r="G40" i="1"/>
</calcChain>
</file>

<file path=xl/sharedStrings.xml><?xml version="1.0" encoding="utf-8"?>
<sst xmlns="http://schemas.openxmlformats.org/spreadsheetml/2006/main" count="109" uniqueCount="82">
  <si>
    <t>한국지엠 2016년 12월 판매실적</t>
    <phoneticPr fontId="3" type="noConversion"/>
  </si>
  <si>
    <t>한국지엠 2016년 1-12월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</si>
  <si>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</si>
  <si>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</si>
  <si>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</si>
  <si>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12.</t>
    <phoneticPr fontId="7" type="noConversion"/>
  </si>
  <si>
    <t>'16. 11.</t>
    <phoneticPr fontId="7" type="noConversion"/>
  </si>
  <si>
    <t>'15. 12.</t>
    <phoneticPr fontId="3" type="noConversion"/>
  </si>
  <si>
    <t>전월대비증감</t>
    <phoneticPr fontId="3" type="noConversion"/>
  </si>
  <si>
    <t>전년동월대비</t>
    <phoneticPr fontId="3" type="noConversion"/>
  </si>
  <si>
    <t>'16. 1-12</t>
    <phoneticPr fontId="3" type="noConversion"/>
  </si>
  <si>
    <t>'15. 1-12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</si>
  <si>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</si>
  <si>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</si>
  <si>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</si>
  <si>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</si>
  <si>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</si>
  <si>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</si>
  <si>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</si>
  <si>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</si>
  <si>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</si>
  <si>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</si>
  <si>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</si>
  <si>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</si>
  <si>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</si>
  <si>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</si>
  <si>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</si>
  <si>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</si>
  <si>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</si>
  <si>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</si>
  <si>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</si>
  <si>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</si>
  <si>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소  계</t>
    <phoneticPr fontId="3" type="noConversion"/>
  </si>
  <si>
    <t>준대형</t>
  </si>
  <si>
    <t>알페온</t>
  </si>
  <si>
    <t>임팔라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</si>
  <si>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</si>
  <si>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</si>
  <si>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</si>
  <si>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</si>
  <si>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주행거리
연장전기차</t>
    <phoneticPr fontId="3" type="noConversion"/>
  </si>
  <si>
    <t>볼트(Volt)</t>
    <phoneticPr fontId="3" type="noConversion"/>
  </si>
  <si>
    <t>-</t>
    <phoneticPr fontId="3" type="noConversion"/>
  </si>
  <si>
    <t>주행거리
연장차</t>
    <phoneticPr fontId="3" type="noConversion"/>
  </si>
  <si>
    <t>소  계</t>
    <phoneticPr fontId="3" type="noConversion"/>
  </si>
  <si>
    <t>-</t>
    <phoneticPr fontId="3" type="noConversion"/>
  </si>
  <si>
    <t>소  계</t>
    <phoneticPr fontId="3" type="noConversion"/>
  </si>
  <si>
    <t>-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</si>
  <si>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</si>
  <si>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</si>
  <si>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</si>
  <si>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</si>
  <si>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-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</si>
  <si>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</si>
  <si>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</si>
  <si>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</si>
  <si>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</si>
  <si>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</si>
  <si>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</si>
  <si>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</si>
  <si>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</si>
  <si>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</si>
  <si>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</si>
  <si>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</si>
  <si>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</si>
  <si>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* 2016년 1~12월까지 내수판매 실적에 사내 매각차량 47대 포함</t>
    <phoneticPr fontId="3" type="noConversion"/>
  </si>
  <si>
    <t>* 2015년 1~12월까지 내수판매 실적에 사내 매각차량 6대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</si>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</sst>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4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6" fillId="0" borderId="20" xfId="1" quotePrefix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41" fontId="6" fillId="0" borderId="18" xfId="1" quotePrefix="1" applyFont="1" applyFill="1" applyBorder="1" applyAlignment="1">
      <alignment vertical="center"/>
    </xf>
    <xf numFmtId="41" fontId="6" fillId="0" borderId="19" xfId="1" quotePrefix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41" fontId="2" fillId="0" borderId="20" xfId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25" xfId="1" quotePrefix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19" xfId="1" applyFont="1" applyFill="1" applyBorder="1" applyAlignment="1">
      <alignment vertical="center"/>
    </xf>
    <xf numFmtId="41" fontId="6" fillId="0" borderId="20" xfId="1" applyFont="1" applyFill="1" applyBorder="1" applyAlignment="1">
      <alignment vertical="center"/>
    </xf>
    <xf numFmtId="41" fontId="6" fillId="0" borderId="25" xfId="1" quotePrefix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41" fontId="6" fillId="0" borderId="25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41" fontId="2" fillId="0" borderId="19" xfId="1" quotePrefix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41" fontId="2" fillId="0" borderId="25" xfId="1" quotePrefix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41" fontId="6" fillId="0" borderId="20" xfId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41" fontId="6" fillId="0" borderId="25" xfId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41" fontId="6" fillId="5" borderId="20" xfId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22" xfId="0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1" fontId="6" fillId="5" borderId="19" xfId="1" applyFont="1" applyFill="1" applyBorder="1" applyAlignment="1">
      <alignment vertical="center"/>
    </xf>
    <xf numFmtId="176" fontId="6" fillId="5" borderId="23" xfId="0" quotePrefix="1" applyNumberFormat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41" fontId="2" fillId="0" borderId="19" xfId="1" quotePrefix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1" fontId="2" fillId="0" borderId="35" xfId="1" applyFont="1" applyFill="1" applyBorder="1" applyAlignment="1">
      <alignment vertical="center"/>
    </xf>
    <xf numFmtId="41" fontId="2" fillId="0" borderId="32" xfId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41" fontId="6" fillId="4" borderId="34" xfId="1" applyFont="1" applyFill="1" applyBorder="1" applyAlignment="1">
      <alignment vertical="center"/>
    </xf>
    <xf numFmtId="41" fontId="6" fillId="4" borderId="38" xfId="1" applyFont="1" applyFill="1" applyBorder="1" applyAlignment="1">
      <alignment vertical="center"/>
    </xf>
    <xf numFmtId="41" fontId="6" fillId="5" borderId="39" xfId="1" applyFont="1" applyFill="1" applyBorder="1" applyAlignment="1">
      <alignment vertical="center"/>
    </xf>
    <xf numFmtId="176" fontId="6" fillId="4" borderId="24" xfId="0" applyNumberFormat="1" applyFont="1" applyFill="1" applyBorder="1" applyAlignment="1">
      <alignment horizontal="right" vertical="center"/>
    </xf>
    <xf numFmtId="176" fontId="6" fillId="4" borderId="40" xfId="0" applyNumberFormat="1" applyFont="1" applyFill="1" applyBorder="1" applyAlignment="1">
      <alignment horizontal="right" vertical="center"/>
    </xf>
    <xf numFmtId="41" fontId="6" fillId="4" borderId="35" xfId="1" applyFont="1" applyFill="1" applyBorder="1" applyAlignment="1">
      <alignment vertical="center"/>
    </xf>
    <xf numFmtId="41" fontId="6" fillId="5" borderId="38" xfId="1" applyFont="1" applyFill="1" applyBorder="1" applyAlignment="1">
      <alignment vertical="center"/>
    </xf>
    <xf numFmtId="176" fontId="6" fillId="5" borderId="41" xfId="0" quotePrefix="1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1" fontId="6" fillId="6" borderId="6" xfId="1" applyFont="1" applyFill="1" applyBorder="1" applyAlignment="1">
      <alignment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7" borderId="6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vertical="center"/>
    </xf>
    <xf numFmtId="41" fontId="11" fillId="0" borderId="11" xfId="1" quotePrefix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47" xfId="1" applyNumberFormat="1" applyFont="1" applyFill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41" fontId="11" fillId="0" borderId="19" xfId="1" quotePrefix="1" applyFont="1" applyFill="1" applyBorder="1" applyAlignment="1">
      <alignment horizontal="right" vertical="center"/>
    </xf>
    <xf numFmtId="41" fontId="11" fillId="0" borderId="25" xfId="1" quotePrefix="1" applyFont="1" applyFill="1" applyBorder="1" applyAlignment="1">
      <alignment horizontal="right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7" fontId="2" fillId="0" borderId="49" xfId="1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41" fontId="2" fillId="0" borderId="52" xfId="1" quotePrefix="1" applyFont="1" applyFill="1" applyBorder="1" applyAlignment="1">
      <alignment horizontal="right" vertical="center"/>
    </xf>
    <xf numFmtId="176" fontId="6" fillId="6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6" fillId="7" borderId="6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2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41" fontId="6" fillId="8" borderId="6" xfId="1" quotePrefix="1" applyFont="1" applyFill="1" applyBorder="1" applyAlignment="1">
      <alignment vertical="center"/>
    </xf>
    <xf numFmtId="176" fontId="6" fillId="8" borderId="6" xfId="0" quotePrefix="1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>
        <row r="5">
          <cell r="D5">
            <v>5852</v>
          </cell>
        </row>
        <row r="7">
          <cell r="D7">
            <v>123</v>
          </cell>
        </row>
        <row r="9">
          <cell r="D9">
            <v>926</v>
          </cell>
        </row>
        <row r="11">
          <cell r="D11">
            <v>612</v>
          </cell>
        </row>
        <row r="13">
          <cell r="D13">
            <v>7</v>
          </cell>
        </row>
        <row r="14">
          <cell r="D14">
            <v>1255</v>
          </cell>
        </row>
        <row r="16">
          <cell r="D16">
            <v>2</v>
          </cell>
        </row>
        <row r="19">
          <cell r="D19">
            <v>2</v>
          </cell>
        </row>
        <row r="20">
          <cell r="D20">
            <v>1025</v>
          </cell>
        </row>
        <row r="21">
          <cell r="D21">
            <v>754</v>
          </cell>
        </row>
        <row r="23">
          <cell r="D23">
            <v>421</v>
          </cell>
        </row>
        <row r="24">
          <cell r="D24">
            <v>437</v>
          </cell>
        </row>
        <row r="31">
          <cell r="D31">
            <v>9466</v>
          </cell>
        </row>
        <row r="32">
          <cell r="D32">
            <v>1015</v>
          </cell>
        </row>
        <row r="33">
          <cell r="D33">
            <v>1356</v>
          </cell>
        </row>
        <row r="34">
          <cell r="D34">
            <v>20486</v>
          </cell>
        </row>
        <row r="35">
          <cell r="D35">
            <v>870</v>
          </cell>
        </row>
      </sheetData>
      <sheetData sheetId="3"/>
      <sheetData sheetId="4">
        <row r="5">
          <cell r="D5">
            <v>9175</v>
          </cell>
        </row>
        <row r="7">
          <cell r="D7">
            <v>155</v>
          </cell>
        </row>
        <row r="9">
          <cell r="D9">
            <v>1217</v>
          </cell>
        </row>
        <row r="11">
          <cell r="D11">
            <v>786</v>
          </cell>
        </row>
        <row r="13">
          <cell r="D13">
            <v>63</v>
          </cell>
        </row>
        <row r="14">
          <cell r="D14">
            <v>2009</v>
          </cell>
        </row>
        <row r="16">
          <cell r="D16">
            <v>0</v>
          </cell>
        </row>
        <row r="19">
          <cell r="D19">
            <v>1</v>
          </cell>
        </row>
        <row r="20">
          <cell r="D20">
            <v>1241</v>
          </cell>
        </row>
        <row r="21">
          <cell r="D21">
            <v>1002</v>
          </cell>
        </row>
        <row r="23">
          <cell r="D23">
            <v>656</v>
          </cell>
        </row>
        <row r="24">
          <cell r="D24">
            <v>563</v>
          </cell>
        </row>
        <row r="31">
          <cell r="D31">
            <v>11343</v>
          </cell>
        </row>
        <row r="32">
          <cell r="D32">
            <v>1180</v>
          </cell>
        </row>
        <row r="33">
          <cell r="D33">
            <v>1418</v>
          </cell>
        </row>
        <row r="34">
          <cell r="D34">
            <v>24206</v>
          </cell>
        </row>
        <row r="35">
          <cell r="D35">
            <v>1129</v>
          </cell>
        </row>
      </sheetData>
      <sheetData sheetId="5"/>
      <sheetData sheetId="6">
        <row r="5">
          <cell r="D5">
            <v>7273</v>
          </cell>
        </row>
        <row r="7">
          <cell r="D7">
            <v>104</v>
          </cell>
        </row>
        <row r="9">
          <cell r="D9">
            <v>853</v>
          </cell>
        </row>
        <row r="11">
          <cell r="D11">
            <v>991</v>
          </cell>
        </row>
        <row r="13">
          <cell r="D13">
            <v>1</v>
          </cell>
        </row>
        <row r="14">
          <cell r="D14">
            <v>1323</v>
          </cell>
        </row>
        <row r="16">
          <cell r="D16">
            <v>0</v>
          </cell>
        </row>
        <row r="19">
          <cell r="D19">
            <v>436</v>
          </cell>
        </row>
        <row r="20">
          <cell r="D20">
            <v>1034</v>
          </cell>
        </row>
        <row r="21">
          <cell r="D21">
            <v>1014</v>
          </cell>
        </row>
        <row r="23">
          <cell r="D23">
            <v>468</v>
          </cell>
        </row>
        <row r="24">
          <cell r="D24">
            <v>481</v>
          </cell>
        </row>
        <row r="31">
          <cell r="D31">
            <v>10015</v>
          </cell>
        </row>
        <row r="32">
          <cell r="D32">
            <v>757</v>
          </cell>
        </row>
        <row r="33">
          <cell r="D33">
            <v>1806</v>
          </cell>
        </row>
        <row r="34">
          <cell r="D34">
            <v>22909</v>
          </cell>
        </row>
        <row r="35">
          <cell r="D35">
            <v>1115</v>
          </cell>
        </row>
      </sheetData>
      <sheetData sheetId="7"/>
      <sheetData sheetId="8">
        <row r="5">
          <cell r="D5">
            <v>8543</v>
          </cell>
        </row>
        <row r="7">
          <cell r="D7">
            <v>122</v>
          </cell>
        </row>
        <row r="9">
          <cell r="D9">
            <v>865</v>
          </cell>
        </row>
        <row r="11">
          <cell r="D11">
            <v>3340</v>
          </cell>
        </row>
        <row r="13">
          <cell r="D13">
            <v>0</v>
          </cell>
        </row>
        <row r="14">
          <cell r="D14">
            <v>861</v>
          </cell>
        </row>
        <row r="16">
          <cell r="D16">
            <v>2</v>
          </cell>
        </row>
        <row r="19">
          <cell r="D19">
            <v>408</v>
          </cell>
        </row>
        <row r="20">
          <cell r="D20">
            <v>1194</v>
          </cell>
        </row>
        <row r="21">
          <cell r="D21">
            <v>950</v>
          </cell>
        </row>
        <row r="23">
          <cell r="D23">
            <v>468</v>
          </cell>
        </row>
        <row r="24">
          <cell r="D24">
            <v>426</v>
          </cell>
        </row>
        <row r="31">
          <cell r="D31">
            <v>9837</v>
          </cell>
        </row>
        <row r="32">
          <cell r="D32">
            <v>849</v>
          </cell>
        </row>
        <row r="33">
          <cell r="D33">
            <v>1003</v>
          </cell>
        </row>
        <row r="34">
          <cell r="D34">
            <v>22739</v>
          </cell>
        </row>
        <row r="35">
          <cell r="D35">
            <v>300</v>
          </cell>
        </row>
      </sheetData>
      <sheetData sheetId="9"/>
      <sheetData sheetId="10">
        <row r="5">
          <cell r="D5">
            <v>5648</v>
          </cell>
        </row>
        <row r="7">
          <cell r="D7">
            <v>98</v>
          </cell>
        </row>
        <row r="9">
          <cell r="D9">
            <v>930</v>
          </cell>
        </row>
        <row r="11">
          <cell r="D11">
            <v>6310</v>
          </cell>
        </row>
        <row r="13">
          <cell r="D13">
            <v>7</v>
          </cell>
        </row>
        <row r="14">
          <cell r="D14">
            <v>1129</v>
          </cell>
        </row>
        <row r="16">
          <cell r="D16">
            <v>0</v>
          </cell>
        </row>
        <row r="19">
          <cell r="D19">
            <v>424</v>
          </cell>
        </row>
        <row r="20">
          <cell r="D20">
            <v>1544</v>
          </cell>
        </row>
        <row r="21">
          <cell r="D21">
            <v>1086</v>
          </cell>
        </row>
        <row r="23">
          <cell r="D23">
            <v>485</v>
          </cell>
        </row>
        <row r="24">
          <cell r="D24">
            <v>397</v>
          </cell>
        </row>
        <row r="31">
          <cell r="D31">
            <v>9472</v>
          </cell>
        </row>
        <row r="32">
          <cell r="D32">
            <v>934</v>
          </cell>
        </row>
        <row r="33">
          <cell r="D33">
            <v>841</v>
          </cell>
        </row>
        <row r="34">
          <cell r="D34">
            <v>25772</v>
          </cell>
        </row>
        <row r="35">
          <cell r="D35">
            <v>0</v>
          </cell>
        </row>
      </sheetData>
      <sheetData sheetId="11"/>
      <sheetData sheetId="12">
        <row r="5">
          <cell r="D5">
            <v>5729</v>
          </cell>
        </row>
        <row r="7">
          <cell r="D7">
            <v>69</v>
          </cell>
        </row>
        <row r="9">
          <cell r="D9">
            <v>611</v>
          </cell>
        </row>
        <row r="11">
          <cell r="D11">
            <v>4618</v>
          </cell>
        </row>
        <row r="13">
          <cell r="D13">
            <v>7</v>
          </cell>
        </row>
        <row r="14">
          <cell r="D14">
            <v>542</v>
          </cell>
        </row>
        <row r="16">
          <cell r="D16">
            <v>0</v>
          </cell>
        </row>
        <row r="19">
          <cell r="D19">
            <v>197</v>
          </cell>
        </row>
        <row r="20">
          <cell r="D20">
            <v>1000</v>
          </cell>
        </row>
        <row r="21">
          <cell r="D21">
            <v>675</v>
          </cell>
        </row>
        <row r="23">
          <cell r="D23">
            <v>457</v>
          </cell>
        </row>
        <row r="24">
          <cell r="D24">
            <v>455</v>
          </cell>
        </row>
        <row r="31">
          <cell r="D31">
            <v>9590</v>
          </cell>
        </row>
        <row r="32">
          <cell r="D32">
            <v>251</v>
          </cell>
        </row>
        <row r="33">
          <cell r="D33">
            <v>686</v>
          </cell>
        </row>
        <row r="34">
          <cell r="D34">
            <v>20898</v>
          </cell>
        </row>
        <row r="35">
          <cell r="D35">
            <v>192</v>
          </cell>
        </row>
      </sheetData>
      <sheetData sheetId="13"/>
      <sheetData sheetId="14">
        <row r="5">
          <cell r="D5">
            <v>5850</v>
          </cell>
        </row>
        <row r="7">
          <cell r="D7">
            <v>54</v>
          </cell>
        </row>
        <row r="9">
          <cell r="D9">
            <v>770</v>
          </cell>
        </row>
        <row r="11">
          <cell r="D11">
            <v>2777</v>
          </cell>
        </row>
        <row r="13">
          <cell r="D13">
            <v>0</v>
          </cell>
        </row>
        <row r="14">
          <cell r="D14">
            <v>527</v>
          </cell>
        </row>
        <row r="16">
          <cell r="D16">
            <v>6</v>
          </cell>
        </row>
        <row r="18">
          <cell r="D18">
            <v>2</v>
          </cell>
        </row>
        <row r="21">
          <cell r="D21">
            <v>262</v>
          </cell>
        </row>
        <row r="22">
          <cell r="D22">
            <v>1007</v>
          </cell>
        </row>
        <row r="23">
          <cell r="D23">
            <v>686</v>
          </cell>
        </row>
        <row r="25">
          <cell r="D25">
            <v>408</v>
          </cell>
        </row>
        <row r="26">
          <cell r="D26">
            <v>424</v>
          </cell>
        </row>
        <row r="33">
          <cell r="D33">
            <v>6545</v>
          </cell>
        </row>
        <row r="34">
          <cell r="D34">
            <v>153</v>
          </cell>
        </row>
        <row r="35">
          <cell r="D35">
            <v>202</v>
          </cell>
        </row>
        <row r="36">
          <cell r="D36">
            <v>15333</v>
          </cell>
        </row>
        <row r="37">
          <cell r="D37">
            <v>965</v>
          </cell>
        </row>
      </sheetData>
      <sheetData sheetId="15"/>
      <sheetData sheetId="16">
        <row r="5">
          <cell r="D5">
            <v>5656</v>
          </cell>
        </row>
        <row r="7">
          <cell r="D7">
            <v>138</v>
          </cell>
        </row>
        <row r="9">
          <cell r="D9">
            <v>762</v>
          </cell>
        </row>
        <row r="11">
          <cell r="D11">
            <v>3970</v>
          </cell>
        </row>
        <row r="13">
          <cell r="D13">
            <v>9</v>
          </cell>
        </row>
        <row r="14">
          <cell r="D14">
            <v>593</v>
          </cell>
        </row>
        <row r="16">
          <cell r="D16">
            <v>134</v>
          </cell>
        </row>
        <row r="18">
          <cell r="D18">
            <v>18</v>
          </cell>
        </row>
        <row r="21">
          <cell r="D21">
            <v>245</v>
          </cell>
        </row>
        <row r="22">
          <cell r="D22">
            <v>889</v>
          </cell>
        </row>
        <row r="23">
          <cell r="D23">
            <v>870</v>
          </cell>
        </row>
        <row r="25">
          <cell r="D25">
            <v>384</v>
          </cell>
        </row>
        <row r="26">
          <cell r="D26">
            <v>410</v>
          </cell>
        </row>
        <row r="33">
          <cell r="D33">
            <v>9139</v>
          </cell>
        </row>
        <row r="34">
          <cell r="D34">
            <v>549</v>
          </cell>
        </row>
        <row r="35">
          <cell r="D35">
            <v>951</v>
          </cell>
        </row>
        <row r="36">
          <cell r="D36">
            <v>18903</v>
          </cell>
        </row>
        <row r="37">
          <cell r="D37">
            <v>1493</v>
          </cell>
        </row>
      </sheetData>
      <sheetData sheetId="17"/>
      <sheetData sheetId="18">
        <row r="5">
          <cell r="D5">
            <v>6412</v>
          </cell>
        </row>
        <row r="7">
          <cell r="D7">
            <v>203</v>
          </cell>
        </row>
        <row r="9">
          <cell r="D9">
            <v>1118</v>
          </cell>
        </row>
        <row r="11">
          <cell r="D11">
            <v>4428</v>
          </cell>
        </row>
        <row r="13">
          <cell r="D13">
            <v>6</v>
          </cell>
        </row>
        <row r="14">
          <cell r="D14">
            <v>585</v>
          </cell>
        </row>
        <row r="16">
          <cell r="D16">
            <v>308</v>
          </cell>
        </row>
        <row r="18">
          <cell r="D18">
            <v>7</v>
          </cell>
        </row>
        <row r="21">
          <cell r="D21">
            <v>260</v>
          </cell>
        </row>
        <row r="22">
          <cell r="D22">
            <v>990</v>
          </cell>
        </row>
        <row r="23">
          <cell r="D23">
            <v>1297</v>
          </cell>
        </row>
        <row r="25">
          <cell r="D25">
            <v>694</v>
          </cell>
        </row>
        <row r="26">
          <cell r="D26">
            <v>428</v>
          </cell>
        </row>
        <row r="33">
          <cell r="D33">
            <v>12306</v>
          </cell>
        </row>
        <row r="34">
          <cell r="D34">
            <v>1359</v>
          </cell>
        </row>
        <row r="35">
          <cell r="D35">
            <v>594</v>
          </cell>
        </row>
        <row r="36">
          <cell r="D36">
            <v>23349</v>
          </cell>
        </row>
        <row r="37">
          <cell r="D37">
            <v>925</v>
          </cell>
        </row>
      </sheetData>
      <sheetData sheetId="19"/>
      <sheetData sheetId="20">
        <row r="5">
          <cell r="D5">
            <v>6534</v>
          </cell>
        </row>
        <row r="7">
          <cell r="D7">
            <v>247</v>
          </cell>
        </row>
        <row r="9">
          <cell r="D9">
            <v>962</v>
          </cell>
        </row>
        <row r="11">
          <cell r="D11">
            <v>4149</v>
          </cell>
        </row>
        <row r="13">
          <cell r="D13">
            <v>7</v>
          </cell>
        </row>
        <row r="14">
          <cell r="D14">
            <v>459</v>
          </cell>
        </row>
        <row r="16">
          <cell r="D16">
            <v>149</v>
          </cell>
        </row>
        <row r="18">
          <cell r="D18">
            <v>10</v>
          </cell>
        </row>
        <row r="21">
          <cell r="D21">
            <v>305</v>
          </cell>
        </row>
        <row r="22">
          <cell r="D22">
            <v>880</v>
          </cell>
        </row>
        <row r="23">
          <cell r="D23">
            <v>2505</v>
          </cell>
        </row>
        <row r="25">
          <cell r="D25">
            <v>566</v>
          </cell>
        </row>
        <row r="26">
          <cell r="D26">
            <v>463</v>
          </cell>
        </row>
        <row r="33">
          <cell r="D33">
            <v>10938</v>
          </cell>
        </row>
        <row r="34">
          <cell r="D34">
            <v>893</v>
          </cell>
        </row>
        <row r="35">
          <cell r="D35">
            <v>185</v>
          </cell>
        </row>
        <row r="36">
          <cell r="D36">
            <v>23463</v>
          </cell>
        </row>
        <row r="37">
          <cell r="D37">
            <v>327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abSelected="1" zoomScale="80" zoomScaleNormal="80" workbookViewId="0">
      <selection activeCell="A2" sqref="A2:H2"/>
    </sheetView>
  </sheetViews>
  <sheetFormatPr defaultColWidth="8.8984375" defaultRowHeight="15.75" customHeight="1"/>
  <cols>
    <col min="1" max="1" width="3.19921875" style="1" customWidth="1"/>
    <col min="2" max="2" width="8.09765625" style="1" customWidth="1"/>
    <col min="3" max="3" width="15.39843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4.3984375" style="2" customWidth="1"/>
    <col min="13" max="13" width="11.8984375" style="2" customWidth="1"/>
    <col min="14" max="14" width="11.09765625" style="2" customWidth="1"/>
    <col min="15" max="15" width="12.3984375" style="2" customWidth="1"/>
    <col min="16" max="22" width="8" style="1" customWidth="1"/>
    <col min="23" max="16384" width="8.8984375" style="1"/>
  </cols>
  <sheetData>
    <row r="1" spans="1:19" ht="5.25" customHeight="1"/>
    <row r="2" spans="1:19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9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9" s="12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J4" s="5" t="s">
        <v>4</v>
      </c>
      <c r="K4" s="6"/>
      <c r="L4" s="7"/>
      <c r="M4" s="10" t="s">
        <v>10</v>
      </c>
      <c r="N4" s="10" t="s">
        <v>11</v>
      </c>
      <c r="O4" s="11" t="s">
        <v>12</v>
      </c>
    </row>
    <row r="5" spans="1:19" s="21" customFormat="1" ht="19.5" customHeight="1">
      <c r="A5" s="13" t="s">
        <v>13</v>
      </c>
      <c r="B5" s="14" t="s">
        <v>14</v>
      </c>
      <c r="C5" s="15" t="s">
        <v>15</v>
      </c>
      <c r="D5" s="16">
        <v>7078</v>
      </c>
      <c r="E5" s="17">
        <v>6534</v>
      </c>
      <c r="F5" s="18">
        <v>6879</v>
      </c>
      <c r="G5" s="19">
        <f t="shared" ref="G5:G28" si="0">(D5-E5)/E5</f>
        <v>8.3256810529537803E-2</v>
      </c>
      <c r="H5" s="20">
        <f>(D5-F5)/F5</f>
        <v>2.8928623346416632E-2</v>
      </c>
      <c r="J5" s="13" t="s">
        <v>16</v>
      </c>
      <c r="K5" s="14" t="s">
        <v>17</v>
      </c>
      <c r="L5" s="15" t="s">
        <v>18</v>
      </c>
      <c r="M5" s="22">
        <f>'[1]1월'!D5+'[1]2월'!D5+'[1]3월'!D5+'[1]4월'!D5+'[1]5월'!D5+'[1]6월'!D5+'[1]7월'!D5+'[1]8월'!D5+'[1]9월'!D5+'[1]10월'!D5+'[1]11월'!D5+'12월'!D5</f>
        <v>78035</v>
      </c>
      <c r="N5" s="23">
        <v>58978</v>
      </c>
      <c r="O5" s="24">
        <f>(M5-N5)/N5</f>
        <v>0.32312048560480178</v>
      </c>
    </row>
    <row r="6" spans="1:19" s="21" customFormat="1" ht="19.5" customHeight="1">
      <c r="A6" s="25"/>
      <c r="B6" s="26"/>
      <c r="C6" s="27" t="s">
        <v>19</v>
      </c>
      <c r="D6" s="28">
        <f>SUM(D5)</f>
        <v>7078</v>
      </c>
      <c r="E6" s="29">
        <v>6534</v>
      </c>
      <c r="F6" s="30">
        <v>6879</v>
      </c>
      <c r="G6" s="31">
        <f t="shared" si="0"/>
        <v>8.3256810529537803E-2</v>
      </c>
      <c r="H6" s="32">
        <f t="shared" ref="H6:H14" si="1">(D6-F6)/F6</f>
        <v>2.8928623346416632E-2</v>
      </c>
      <c r="J6" s="25"/>
      <c r="K6" s="26"/>
      <c r="L6" s="27" t="s">
        <v>20</v>
      </c>
      <c r="M6" s="33">
        <f>SUM(M5)</f>
        <v>78035</v>
      </c>
      <c r="N6" s="34">
        <v>58978</v>
      </c>
      <c r="O6" s="35">
        <f t="shared" ref="O6:O28" si="2">(M6-N6)/N6</f>
        <v>0.32312048560480178</v>
      </c>
      <c r="Q6" s="36"/>
      <c r="R6" s="36"/>
      <c r="S6" s="36"/>
    </row>
    <row r="7" spans="1:19" s="21" customFormat="1" ht="19.5" customHeight="1">
      <c r="A7" s="25"/>
      <c r="B7" s="37" t="s">
        <v>21</v>
      </c>
      <c r="C7" s="38" t="s">
        <v>22</v>
      </c>
      <c r="D7" s="39">
        <v>199</v>
      </c>
      <c r="E7" s="40">
        <v>247</v>
      </c>
      <c r="F7" s="41">
        <v>175</v>
      </c>
      <c r="G7" s="42">
        <f t="shared" si="0"/>
        <v>-0.19433198380566802</v>
      </c>
      <c r="H7" s="43">
        <f t="shared" si="1"/>
        <v>0.13714285714285715</v>
      </c>
      <c r="J7" s="25"/>
      <c r="K7" s="37" t="s">
        <v>23</v>
      </c>
      <c r="L7" s="38" t="s">
        <v>22</v>
      </c>
      <c r="M7" s="44">
        <f>'[1]1월'!D7+'[1]2월'!D7+'[1]3월'!D7+'[1]4월'!D7+'[1]5월'!D7+'[1]6월'!D7+'[1]7월'!D7+'[1]8월'!D7+'[1]9월'!D7+'[1]10월'!D7+'[1]11월'!D7+'12월'!D7</f>
        <v>1586</v>
      </c>
      <c r="N7" s="45">
        <v>2554</v>
      </c>
      <c r="O7" s="24">
        <f t="shared" si="2"/>
        <v>-0.37901331245105718</v>
      </c>
      <c r="Q7" s="36"/>
      <c r="R7" s="46"/>
      <c r="S7" s="36"/>
    </row>
    <row r="8" spans="1:19" s="21" customFormat="1" ht="19.5" customHeight="1">
      <c r="A8" s="25"/>
      <c r="B8" s="26"/>
      <c r="C8" s="27" t="s">
        <v>24</v>
      </c>
      <c r="D8" s="47">
        <f>SUM(D7)</f>
        <v>199</v>
      </c>
      <c r="E8" s="48">
        <v>247</v>
      </c>
      <c r="F8" s="49">
        <v>175</v>
      </c>
      <c r="G8" s="31">
        <f t="shared" si="0"/>
        <v>-0.19433198380566802</v>
      </c>
      <c r="H8" s="32">
        <f t="shared" si="1"/>
        <v>0.13714285714285715</v>
      </c>
      <c r="J8" s="25"/>
      <c r="K8" s="26"/>
      <c r="L8" s="27" t="s">
        <v>24</v>
      </c>
      <c r="M8" s="33">
        <f>SUM(M7)</f>
        <v>1586</v>
      </c>
      <c r="N8" s="50">
        <v>2554</v>
      </c>
      <c r="O8" s="51">
        <f t="shared" si="2"/>
        <v>-0.37901331245105718</v>
      </c>
      <c r="Q8" s="36"/>
      <c r="R8" s="52"/>
      <c r="S8" s="36"/>
    </row>
    <row r="9" spans="1:19" s="21" customFormat="1" ht="19.5" customHeight="1">
      <c r="A9" s="25"/>
      <c r="B9" s="53" t="s">
        <v>25</v>
      </c>
      <c r="C9" s="54" t="s">
        <v>26</v>
      </c>
      <c r="D9" s="39">
        <v>1153</v>
      </c>
      <c r="E9" s="40">
        <v>962</v>
      </c>
      <c r="F9" s="41">
        <v>1897</v>
      </c>
      <c r="G9" s="42">
        <f t="shared" si="0"/>
        <v>0.19854469854469856</v>
      </c>
      <c r="H9" s="43">
        <f t="shared" si="1"/>
        <v>-0.39219820769636266</v>
      </c>
      <c r="J9" s="25"/>
      <c r="K9" s="53" t="s">
        <v>27</v>
      </c>
      <c r="L9" s="54" t="s">
        <v>26</v>
      </c>
      <c r="M9" s="55">
        <f>'[1]1월'!D9+'[1]2월'!D9+'[1]3월'!D9+'[1]4월'!D9+'[1]5월'!D9+'[1]6월'!D9+'[1]7월'!D9+'[1]8월'!D9+'[1]9월'!D9+'[1]10월'!D9+'[1]11월'!D9+'12월'!D9</f>
        <v>10847</v>
      </c>
      <c r="N9" s="45">
        <v>17061</v>
      </c>
      <c r="O9" s="56">
        <f t="shared" si="2"/>
        <v>-0.36422249575054216</v>
      </c>
      <c r="Q9" s="36"/>
      <c r="R9" s="52"/>
      <c r="S9" s="36"/>
    </row>
    <row r="10" spans="1:19" s="21" customFormat="1" ht="19.5" customHeight="1">
      <c r="A10" s="25"/>
      <c r="B10" s="57"/>
      <c r="C10" s="27" t="s">
        <v>19</v>
      </c>
      <c r="D10" s="47">
        <f>SUM(D9)</f>
        <v>1153</v>
      </c>
      <c r="E10" s="48">
        <v>962</v>
      </c>
      <c r="F10" s="49">
        <v>1897</v>
      </c>
      <c r="G10" s="31">
        <f t="shared" si="0"/>
        <v>0.19854469854469856</v>
      </c>
      <c r="H10" s="32">
        <f t="shared" si="1"/>
        <v>-0.39219820769636266</v>
      </c>
      <c r="J10" s="25"/>
      <c r="K10" s="57"/>
      <c r="L10" s="27" t="s">
        <v>28</v>
      </c>
      <c r="M10" s="33">
        <f>SUM(M9)</f>
        <v>10847</v>
      </c>
      <c r="N10" s="50">
        <v>17061</v>
      </c>
      <c r="O10" s="51">
        <f t="shared" si="2"/>
        <v>-0.36422249575054216</v>
      </c>
      <c r="Q10" s="36"/>
      <c r="R10" s="52"/>
      <c r="S10" s="36"/>
    </row>
    <row r="11" spans="1:19" s="21" customFormat="1" ht="19.5" customHeight="1">
      <c r="A11" s="25"/>
      <c r="B11" s="58" t="s">
        <v>29</v>
      </c>
      <c r="C11" s="54" t="s">
        <v>30</v>
      </c>
      <c r="D11" s="39">
        <v>4154</v>
      </c>
      <c r="E11" s="40">
        <v>4149</v>
      </c>
      <c r="F11" s="41">
        <v>1205</v>
      </c>
      <c r="G11" s="59">
        <f t="shared" si="0"/>
        <v>1.2051096649795131E-3</v>
      </c>
      <c r="H11" s="43">
        <f t="shared" si="1"/>
        <v>2.4473029045643155</v>
      </c>
      <c r="J11" s="25"/>
      <c r="K11" s="58" t="s">
        <v>31</v>
      </c>
      <c r="L11" s="60" t="s">
        <v>30</v>
      </c>
      <c r="M11" s="55">
        <f>'[1]1월'!D11+'[1]2월'!D11+'[1]3월'!D11+'[1]4월'!D11+'[1]5월'!D11+'[1]6월'!D11+'[1]7월'!D11+'[1]8월'!D11+'[1]9월'!D11+'[1]10월'!D11+'[1]11월'!D11+'12월'!D11</f>
        <v>36658</v>
      </c>
      <c r="N11" s="45">
        <v>16382</v>
      </c>
      <c r="O11" s="61">
        <f t="shared" si="2"/>
        <v>1.2376999145403491</v>
      </c>
      <c r="Q11" s="36"/>
      <c r="R11" s="52"/>
      <c r="S11" s="36"/>
    </row>
    <row r="12" spans="1:19" s="21" customFormat="1" ht="19.5" customHeight="1">
      <c r="A12" s="25"/>
      <c r="B12" s="26"/>
      <c r="C12" s="27" t="s">
        <v>32</v>
      </c>
      <c r="D12" s="47">
        <f>SUM(D11)</f>
        <v>4154</v>
      </c>
      <c r="E12" s="48">
        <v>4149</v>
      </c>
      <c r="F12" s="49">
        <v>1205</v>
      </c>
      <c r="G12" s="31">
        <f t="shared" si="0"/>
        <v>1.2051096649795131E-3</v>
      </c>
      <c r="H12" s="32">
        <f t="shared" si="1"/>
        <v>2.4473029045643155</v>
      </c>
      <c r="J12" s="25"/>
      <c r="K12" s="26"/>
      <c r="L12" s="27" t="s">
        <v>32</v>
      </c>
      <c r="M12" s="33">
        <f>SUM(M11)</f>
        <v>36658</v>
      </c>
      <c r="N12" s="62">
        <v>16382</v>
      </c>
      <c r="O12" s="51">
        <f t="shared" si="2"/>
        <v>1.2376999145403491</v>
      </c>
      <c r="Q12" s="36"/>
      <c r="R12" s="52"/>
      <c r="S12" s="36"/>
    </row>
    <row r="13" spans="1:19" s="21" customFormat="1" ht="19.5" hidden="1" customHeight="1">
      <c r="A13" s="25"/>
      <c r="B13" s="63" t="s">
        <v>33</v>
      </c>
      <c r="C13" s="54" t="s">
        <v>34</v>
      </c>
      <c r="D13" s="64">
        <v>7</v>
      </c>
      <c r="E13" s="65">
        <v>7</v>
      </c>
      <c r="F13" s="41">
        <v>114</v>
      </c>
      <c r="G13" s="59">
        <f t="shared" si="0"/>
        <v>0</v>
      </c>
      <c r="H13" s="43">
        <f t="shared" si="1"/>
        <v>-0.93859649122807021</v>
      </c>
      <c r="J13" s="25"/>
      <c r="K13" s="58" t="s">
        <v>33</v>
      </c>
      <c r="L13" s="54" t="s">
        <v>34</v>
      </c>
      <c r="M13" s="55">
        <f>'[1]1월'!D13+'[1]2월'!D13+'[1]3월'!D13+'[1]4월'!D13+'[1]5월'!D13+'[1]6월'!D13+'[1]7월'!D13+'[1]8월'!D13+'[1]9월'!D13+'[1]10월'!D13+'[1]11월'!D13+'12월'!D13</f>
        <v>135</v>
      </c>
      <c r="N13" s="45">
        <v>3558</v>
      </c>
      <c r="O13" s="61">
        <f t="shared" si="2"/>
        <v>-0.96205733558178752</v>
      </c>
      <c r="Q13" s="36"/>
      <c r="R13" s="36"/>
      <c r="S13" s="36"/>
    </row>
    <row r="14" spans="1:19" s="21" customFormat="1" ht="19.5" customHeight="1">
      <c r="A14" s="25"/>
      <c r="B14" s="66"/>
      <c r="C14" s="54" t="s">
        <v>35</v>
      </c>
      <c r="D14" s="39">
        <v>507</v>
      </c>
      <c r="E14" s="40">
        <v>459</v>
      </c>
      <c r="F14" s="41">
        <v>2699</v>
      </c>
      <c r="G14" s="42">
        <f t="shared" si="0"/>
        <v>0.10457516339869281</v>
      </c>
      <c r="H14" s="43">
        <f t="shared" si="1"/>
        <v>-0.81215264912930718</v>
      </c>
      <c r="J14" s="25"/>
      <c r="K14" s="67"/>
      <c r="L14" s="54" t="s">
        <v>36</v>
      </c>
      <c r="M14" s="55">
        <f>'[1]1월'!D14+'[1]2월'!D14+'[1]3월'!D14+'[1]4월'!D14+'[1]5월'!D14+'[1]6월'!D14+'[1]7월'!D14+'[1]8월'!D14+'[1]9월'!D14+'[1]10월'!D14+'[1]11월'!D14+'12월'!D14</f>
        <v>11341</v>
      </c>
      <c r="N14" s="45">
        <v>6913</v>
      </c>
      <c r="O14" s="61">
        <f t="shared" si="2"/>
        <v>0.64053233039201507</v>
      </c>
      <c r="Q14" s="36"/>
      <c r="R14" s="36"/>
      <c r="S14" s="36"/>
    </row>
    <row r="15" spans="1:19" s="21" customFormat="1" ht="19.5" customHeight="1">
      <c r="A15" s="25"/>
      <c r="B15" s="26"/>
      <c r="C15" s="27" t="s">
        <v>37</v>
      </c>
      <c r="D15" s="47">
        <f>SUM(D13:D14)</f>
        <v>514</v>
      </c>
      <c r="E15" s="48">
        <v>466</v>
      </c>
      <c r="F15" s="49">
        <v>2813</v>
      </c>
      <c r="G15" s="31">
        <f t="shared" si="0"/>
        <v>0.10300429184549356</v>
      </c>
      <c r="H15" s="32">
        <f>(D15-F15)/F15</f>
        <v>-0.81727692854603629</v>
      </c>
      <c r="J15" s="25"/>
      <c r="K15" s="67"/>
      <c r="L15" s="27" t="s">
        <v>32</v>
      </c>
      <c r="M15" s="33">
        <f>SUM(M13:M14)</f>
        <v>11476</v>
      </c>
      <c r="N15" s="62">
        <v>10471</v>
      </c>
      <c r="O15" s="51">
        <f t="shared" si="2"/>
        <v>9.5979371597746152E-2</v>
      </c>
    </row>
    <row r="16" spans="1:19" s="21" customFormat="1" ht="19.5" customHeight="1">
      <c r="A16" s="25"/>
      <c r="B16" s="68" t="s">
        <v>38</v>
      </c>
      <c r="C16" s="54" t="s">
        <v>39</v>
      </c>
      <c r="D16" s="39">
        <v>62</v>
      </c>
      <c r="E16" s="40">
        <v>149</v>
      </c>
      <c r="F16" s="41">
        <v>4</v>
      </c>
      <c r="G16" s="42">
        <f t="shared" si="0"/>
        <v>-0.58389261744966447</v>
      </c>
      <c r="H16" s="43">
        <f>(D16-F16)/F16</f>
        <v>14.5</v>
      </c>
      <c r="J16" s="25"/>
      <c r="K16" s="37" t="s">
        <v>38</v>
      </c>
      <c r="L16" s="60" t="s">
        <v>39</v>
      </c>
      <c r="M16" s="55">
        <f>'[1]1월'!D16+'[1]2월'!D16+'[1]3월'!D16+'[1]4월'!D16+'[1]5월'!D16+'[1]6월'!D16+'[1]7월'!D16+'[1]8월'!D16+'[1]9월'!D16+'[1]10월'!D16+'[1]11월'!D16+'12월'!D16</f>
        <v>666</v>
      </c>
      <c r="N16" s="45">
        <v>48</v>
      </c>
      <c r="O16" s="61">
        <f t="shared" si="2"/>
        <v>12.875</v>
      </c>
    </row>
    <row r="17" spans="1:17" s="21" customFormat="1" ht="19.5" customHeight="1">
      <c r="A17" s="25"/>
      <c r="B17" s="67"/>
      <c r="C17" s="27" t="s">
        <v>32</v>
      </c>
      <c r="D17" s="47">
        <f>D16</f>
        <v>62</v>
      </c>
      <c r="E17" s="48">
        <v>149</v>
      </c>
      <c r="F17" s="49">
        <v>4</v>
      </c>
      <c r="G17" s="31">
        <f t="shared" si="0"/>
        <v>-0.58389261744966447</v>
      </c>
      <c r="H17" s="32">
        <f>(D17-F17)/F17</f>
        <v>14.5</v>
      </c>
      <c r="J17" s="25"/>
      <c r="K17" s="26"/>
      <c r="L17" s="27" t="s">
        <v>32</v>
      </c>
      <c r="M17" s="33">
        <f>SUM(M16)</f>
        <v>666</v>
      </c>
      <c r="N17" s="62">
        <v>48</v>
      </c>
      <c r="O17" s="69">
        <f t="shared" si="2"/>
        <v>12.875</v>
      </c>
    </row>
    <row r="18" spans="1:17" s="21" customFormat="1" ht="19.5" customHeight="1">
      <c r="A18" s="70"/>
      <c r="B18" s="71" t="s">
        <v>40</v>
      </c>
      <c r="C18" s="54" t="s">
        <v>41</v>
      </c>
      <c r="D18" s="44">
        <v>3</v>
      </c>
      <c r="E18" s="72">
        <v>10</v>
      </c>
      <c r="F18" s="73">
        <v>0</v>
      </c>
      <c r="G18" s="42">
        <f t="shared" si="0"/>
        <v>-0.7</v>
      </c>
      <c r="H18" s="43" t="s">
        <v>42</v>
      </c>
      <c r="J18" s="74"/>
      <c r="K18" s="75" t="s">
        <v>43</v>
      </c>
      <c r="L18" s="54" t="s">
        <v>41</v>
      </c>
      <c r="M18" s="55">
        <f>'[1]8월'!D18+'[1]9월'!D18+'[1]10월'!D18+'[1]11월'!D18+'12월'!D18</f>
        <v>40</v>
      </c>
      <c r="N18" s="76" t="s">
        <v>42</v>
      </c>
      <c r="O18" s="61" t="s">
        <v>42</v>
      </c>
    </row>
    <row r="19" spans="1:17" s="21" customFormat="1" ht="19.5" customHeight="1">
      <c r="A19" s="70"/>
      <c r="B19" s="77"/>
      <c r="C19" s="27" t="s">
        <v>44</v>
      </c>
      <c r="D19" s="28">
        <f>SUM(D18)</f>
        <v>3</v>
      </c>
      <c r="E19" s="29">
        <v>10</v>
      </c>
      <c r="F19" s="78">
        <v>0</v>
      </c>
      <c r="G19" s="31">
        <f t="shared" si="0"/>
        <v>-0.7</v>
      </c>
      <c r="H19" s="32" t="s">
        <v>45</v>
      </c>
      <c r="J19" s="74"/>
      <c r="K19" s="79"/>
      <c r="L19" s="27" t="s">
        <v>46</v>
      </c>
      <c r="M19" s="33">
        <f>SUM(M18)</f>
        <v>40</v>
      </c>
      <c r="N19" s="80" t="s">
        <v>47</v>
      </c>
      <c r="O19" s="69" t="s">
        <v>47</v>
      </c>
    </row>
    <row r="20" spans="1:17" s="21" customFormat="1" ht="19.5" customHeight="1">
      <c r="A20" s="81" t="s">
        <v>48</v>
      </c>
      <c r="B20" s="82"/>
      <c r="C20" s="83"/>
      <c r="D20" s="84">
        <f>SUM(D18,D17,D15,D12,D10,D8,D6)</f>
        <v>13163</v>
      </c>
      <c r="E20" s="85">
        <v>12517</v>
      </c>
      <c r="F20" s="86">
        <v>12973</v>
      </c>
      <c r="G20" s="87">
        <f t="shared" si="0"/>
        <v>5.1609810657505792E-2</v>
      </c>
      <c r="H20" s="88">
        <f t="shared" ref="H20:H28" si="3">(D20-F20)/F20</f>
        <v>1.4645802821244122E-2</v>
      </c>
      <c r="J20" s="81" t="s">
        <v>49</v>
      </c>
      <c r="K20" s="89"/>
      <c r="L20" s="90"/>
      <c r="M20" s="84">
        <f>SUM(M19, M17,M15,M12,M10,M8,M6)</f>
        <v>139308</v>
      </c>
      <c r="N20" s="91">
        <v>105494</v>
      </c>
      <c r="O20" s="92">
        <f t="shared" si="2"/>
        <v>0.32053007753995488</v>
      </c>
    </row>
    <row r="21" spans="1:17" s="21" customFormat="1" ht="19.5" customHeight="1">
      <c r="A21" s="93" t="s">
        <v>50</v>
      </c>
      <c r="B21" s="94" t="s">
        <v>51</v>
      </c>
      <c r="C21" s="95"/>
      <c r="D21" s="64">
        <v>267</v>
      </c>
      <c r="E21" s="65">
        <v>305</v>
      </c>
      <c r="F21" s="73">
        <v>0</v>
      </c>
      <c r="G21" s="42">
        <f t="shared" si="0"/>
        <v>-0.12459016393442623</v>
      </c>
      <c r="H21" s="43" t="s">
        <v>52</v>
      </c>
      <c r="J21" s="93" t="s">
        <v>53</v>
      </c>
      <c r="K21" s="94" t="s">
        <v>51</v>
      </c>
      <c r="L21" s="95"/>
      <c r="M21" s="55">
        <f>'[1]1월'!D19+'[1]2월'!D19+'[1]3월'!D19+'[1]4월'!D19+'[1]5월'!D19+'[1]6월'!D19+'[1]7월'!D19+'[1]8월'!D21+'[1]9월'!D21+'[1]10월'!D21+'[1]11월'!D21+'12월'!D21</f>
        <v>2809</v>
      </c>
      <c r="N21" s="45">
        <v>8511</v>
      </c>
      <c r="O21" s="96">
        <f t="shared" si="2"/>
        <v>-0.66995652684760898</v>
      </c>
    </row>
    <row r="22" spans="1:17" s="21" customFormat="1" ht="19.5" customHeight="1">
      <c r="A22" s="25"/>
      <c r="B22" s="94" t="s">
        <v>54</v>
      </c>
      <c r="C22" s="95"/>
      <c r="D22" s="39">
        <v>1289</v>
      </c>
      <c r="E22" s="40">
        <v>880</v>
      </c>
      <c r="F22" s="41">
        <v>2402</v>
      </c>
      <c r="G22" s="42">
        <f t="shared" si="0"/>
        <v>0.46477272727272728</v>
      </c>
      <c r="H22" s="43">
        <f t="shared" si="3"/>
        <v>-0.46336386344712738</v>
      </c>
      <c r="J22" s="25"/>
      <c r="K22" s="94" t="s">
        <v>54</v>
      </c>
      <c r="L22" s="95"/>
      <c r="M22" s="55">
        <f>'[1]1월'!D20+'[1]2월'!D20+'[1]3월'!D20+'[1]4월'!D20+'[1]5월'!D20+'[1]6월'!D20+'[1]7월'!D20+'[1]8월'!D22+'[1]9월'!D22+'[1]10월'!D22+'[1]11월'!D22+'12월'!D22</f>
        <v>12881</v>
      </c>
      <c r="N22" s="97">
        <v>19686</v>
      </c>
      <c r="O22" s="96">
        <f t="shared" si="2"/>
        <v>-0.34567713095600933</v>
      </c>
    </row>
    <row r="23" spans="1:17" s="21" customFormat="1" ht="19.5" customHeight="1">
      <c r="A23" s="25"/>
      <c r="B23" s="94" t="s">
        <v>55</v>
      </c>
      <c r="C23" s="95"/>
      <c r="D23" s="39">
        <v>2603</v>
      </c>
      <c r="E23" s="40">
        <v>2505</v>
      </c>
      <c r="F23" s="41">
        <v>1814</v>
      </c>
      <c r="G23" s="42">
        <f t="shared" si="0"/>
        <v>3.9121756487025948E-2</v>
      </c>
      <c r="H23" s="43">
        <f t="shared" si="3"/>
        <v>0.43495038588754137</v>
      </c>
      <c r="J23" s="25"/>
      <c r="K23" s="94" t="s">
        <v>55</v>
      </c>
      <c r="L23" s="95"/>
      <c r="M23" s="55">
        <f>'[1]1월'!D21+'[1]2월'!D21+'[1]3월'!D21+'[1]4월'!D21+'[1]5월'!D21+'[1]6월'!D21+'[1]7월'!D21+'[1]8월'!D23+'[1]9월'!D23+'[1]10월'!D23+'[1]11월'!D23+'12월'!D23</f>
        <v>13990</v>
      </c>
      <c r="N23" s="40">
        <v>12727</v>
      </c>
      <c r="O23" s="96">
        <f t="shared" si="2"/>
        <v>9.9237840810874514E-2</v>
      </c>
    </row>
    <row r="24" spans="1:17" s="98" customFormat="1" ht="19.5" customHeight="1">
      <c r="A24" s="81" t="s">
        <v>56</v>
      </c>
      <c r="B24" s="82"/>
      <c r="C24" s="83"/>
      <c r="D24" s="84">
        <f>SUM(D21:D23)</f>
        <v>4159</v>
      </c>
      <c r="E24" s="85">
        <v>3690</v>
      </c>
      <c r="F24" s="86">
        <v>4216</v>
      </c>
      <c r="G24" s="87">
        <f t="shared" si="0"/>
        <v>0.12710027100271001</v>
      </c>
      <c r="H24" s="88">
        <f t="shared" si="3"/>
        <v>-1.3519924098671726E-2</v>
      </c>
      <c r="J24" s="81" t="s">
        <v>56</v>
      </c>
      <c r="K24" s="89"/>
      <c r="L24" s="90"/>
      <c r="M24" s="84">
        <f>SUM(M21:M23)</f>
        <v>29680</v>
      </c>
      <c r="N24" s="91">
        <v>40924</v>
      </c>
      <c r="O24" s="92">
        <f t="shared" si="2"/>
        <v>-0.27475320105561529</v>
      </c>
      <c r="Q24" s="99"/>
    </row>
    <row r="25" spans="1:17" s="21" customFormat="1" ht="19.5" customHeight="1">
      <c r="A25" s="100" t="s">
        <v>57</v>
      </c>
      <c r="B25" s="101" t="s">
        <v>58</v>
      </c>
      <c r="C25" s="102"/>
      <c r="D25" s="103">
        <v>483</v>
      </c>
      <c r="E25" s="104">
        <v>566</v>
      </c>
      <c r="F25" s="41">
        <v>631</v>
      </c>
      <c r="G25" s="42">
        <f t="shared" si="0"/>
        <v>-0.14664310954063603</v>
      </c>
      <c r="H25" s="43">
        <f t="shared" si="3"/>
        <v>-0.23454833597464342</v>
      </c>
      <c r="J25" s="100" t="s">
        <v>57</v>
      </c>
      <c r="K25" s="94" t="s">
        <v>59</v>
      </c>
      <c r="L25" s="95"/>
      <c r="M25" s="55">
        <f>'[1]1월'!D23+'[1]2월'!D23+'[1]3월'!D23+'[1]4월'!D23+'[1]5월'!D23+'[1]6월'!D23+'[1]7월'!D23+'[1]8월'!D25+'[1]9월'!D25+'[1]10월'!D25+'[1]11월'!D25+'12월'!D25</f>
        <v>5903</v>
      </c>
      <c r="N25" s="97">
        <v>6260</v>
      </c>
      <c r="O25" s="43">
        <f t="shared" si="2"/>
        <v>-5.7028753993610223E-2</v>
      </c>
    </row>
    <row r="26" spans="1:17" s="21" customFormat="1" ht="19.5" customHeight="1">
      <c r="A26" s="25"/>
      <c r="B26" s="94" t="s">
        <v>60</v>
      </c>
      <c r="C26" s="95"/>
      <c r="D26" s="39">
        <v>508</v>
      </c>
      <c r="E26" s="40">
        <v>463</v>
      </c>
      <c r="F26" s="41">
        <v>467</v>
      </c>
      <c r="G26" s="42">
        <f t="shared" si="0"/>
        <v>9.719222462203024E-2</v>
      </c>
      <c r="H26" s="43">
        <f t="shared" si="3"/>
        <v>8.7794432548179868E-2</v>
      </c>
      <c r="J26" s="25"/>
      <c r="K26" s="105" t="s">
        <v>61</v>
      </c>
      <c r="L26" s="106"/>
      <c r="M26" s="55">
        <f>'[1]1월'!D24+'[1]2월'!D24+'[1]3월'!D24+'[1]4월'!D24+'[1]5월'!D24+'[1]6월'!D24+'[1]7월'!D24+'[1]8월'!D26+'[1]9월'!D26+'[1]10월'!D26+'[1]11월'!D26+'12월'!D26</f>
        <v>5337</v>
      </c>
      <c r="N26" s="40">
        <v>5720</v>
      </c>
      <c r="O26" s="43">
        <f t="shared" si="2"/>
        <v>-6.6958041958041961E-2</v>
      </c>
    </row>
    <row r="27" spans="1:17" s="21" customFormat="1" ht="19.5" customHeight="1" thickBot="1">
      <c r="A27" s="107" t="s">
        <v>62</v>
      </c>
      <c r="B27" s="108"/>
      <c r="C27" s="109"/>
      <c r="D27" s="110">
        <f>SUM(D25:D26)</f>
        <v>991</v>
      </c>
      <c r="E27" s="111">
        <v>1029</v>
      </c>
      <c r="F27" s="112">
        <v>1098</v>
      </c>
      <c r="G27" s="113">
        <f t="shared" si="0"/>
        <v>-3.69290573372206E-2</v>
      </c>
      <c r="H27" s="114">
        <f t="shared" si="3"/>
        <v>-9.7449908925318768E-2</v>
      </c>
      <c r="J27" s="81" t="s">
        <v>62</v>
      </c>
      <c r="K27" s="89"/>
      <c r="L27" s="90"/>
      <c r="M27" s="115">
        <f>SUM(M25:M26)</f>
        <v>11240</v>
      </c>
      <c r="N27" s="116">
        <v>11980</v>
      </c>
      <c r="O27" s="117">
        <f t="shared" si="2"/>
        <v>-6.1769616026711188E-2</v>
      </c>
    </row>
    <row r="28" spans="1:17" s="98" customFormat="1" ht="19.5" customHeight="1" thickBot="1">
      <c r="A28" s="118" t="s">
        <v>63</v>
      </c>
      <c r="B28" s="119"/>
      <c r="C28" s="120"/>
      <c r="D28" s="121">
        <f>SUM(D27,D24,D20)</f>
        <v>18313</v>
      </c>
      <c r="E28" s="121">
        <v>17236</v>
      </c>
      <c r="F28" s="121">
        <v>18287</v>
      </c>
      <c r="G28" s="122">
        <f t="shared" si="0"/>
        <v>6.2485495474588072E-2</v>
      </c>
      <c r="H28" s="123">
        <f t="shared" si="3"/>
        <v>1.4217750314431017E-3</v>
      </c>
      <c r="J28" s="118" t="s">
        <v>64</v>
      </c>
      <c r="K28" s="119"/>
      <c r="L28" s="120"/>
      <c r="M28" s="121">
        <f>SUM(M27,M24,M20,1,46)</f>
        <v>180275</v>
      </c>
      <c r="N28" s="121">
        <v>158404</v>
      </c>
      <c r="O28" s="124">
        <f t="shared" si="2"/>
        <v>0.138071008307871</v>
      </c>
    </row>
    <row r="29" spans="1:17" s="130" customFormat="1" ht="20.100000000000001" customHeight="1">
      <c r="A29" s="125"/>
      <c r="B29" s="126"/>
      <c r="C29" s="126"/>
      <c r="D29" s="127"/>
      <c r="E29" s="128"/>
      <c r="F29" s="125"/>
      <c r="G29" s="126"/>
      <c r="H29" s="126"/>
      <c r="I29" s="127"/>
      <c r="J29" s="125" t="s">
        <v>65</v>
      </c>
      <c r="K29" s="125"/>
      <c r="L29" s="125"/>
      <c r="M29" s="125"/>
      <c r="N29" s="125"/>
      <c r="O29" s="129"/>
    </row>
    <row r="30" spans="1:17" s="130" customFormat="1" ht="11.25" customHeight="1">
      <c r="A30" s="131"/>
      <c r="B30" s="131"/>
      <c r="C30" s="131"/>
      <c r="D30" s="131"/>
      <c r="E30" s="128"/>
      <c r="F30" s="128"/>
      <c r="G30" s="129"/>
      <c r="H30" s="132"/>
      <c r="J30" s="131" t="s">
        <v>66</v>
      </c>
      <c r="K30" s="131"/>
      <c r="L30" s="131"/>
      <c r="M30" s="131"/>
      <c r="N30" s="128"/>
      <c r="O30" s="129"/>
    </row>
    <row r="31" spans="1:17" s="130" customFormat="1" ht="15.75" customHeight="1">
      <c r="A31" s="131"/>
      <c r="B31" s="131"/>
      <c r="C31" s="131"/>
      <c r="D31" s="131"/>
      <c r="E31" s="128"/>
      <c r="F31" s="128"/>
      <c r="G31" s="129"/>
      <c r="H31" s="132"/>
      <c r="J31" s="131"/>
      <c r="K31" s="131"/>
      <c r="L31" s="131"/>
      <c r="M31" s="131"/>
      <c r="N31" s="128"/>
      <c r="O31" s="129"/>
    </row>
    <row r="32" spans="1:17" s="21" customFormat="1" ht="21" customHeight="1" thickBot="1">
      <c r="A32" s="133" t="s">
        <v>67</v>
      </c>
      <c r="B32" s="134"/>
      <c r="C32" s="134"/>
      <c r="D32" s="52"/>
      <c r="E32" s="52"/>
      <c r="F32" s="52"/>
      <c r="G32" s="132"/>
      <c r="H32" s="132"/>
      <c r="J32" s="133" t="s">
        <v>67</v>
      </c>
      <c r="K32" s="134"/>
      <c r="L32" s="134"/>
      <c r="M32" s="52"/>
      <c r="N32" s="52"/>
      <c r="O32" s="132"/>
    </row>
    <row r="33" spans="1:21" s="21" customFormat="1" ht="19.5" customHeight="1">
      <c r="A33" s="13" t="s">
        <v>68</v>
      </c>
      <c r="B33" s="135" t="s">
        <v>69</v>
      </c>
      <c r="C33" s="136"/>
      <c r="D33" s="137">
        <v>8627</v>
      </c>
      <c r="E33" s="138">
        <v>10938</v>
      </c>
      <c r="F33" s="139">
        <v>13752</v>
      </c>
      <c r="G33" s="140">
        <f t="shared" ref="G33:G38" si="4">(D33-E33)/E33</f>
        <v>-0.21128176997622966</v>
      </c>
      <c r="H33" s="141">
        <f t="shared" ref="H33:H38" si="5">(D33-F33)/F33</f>
        <v>-0.37267306573589298</v>
      </c>
      <c r="J33" s="13" t="s">
        <v>70</v>
      </c>
      <c r="K33" s="135" t="s">
        <v>71</v>
      </c>
      <c r="L33" s="142"/>
      <c r="M33" s="143">
        <f>'[1]1월'!D31+'[1]2월'!D31+'[1]3월'!D31+'[1]4월'!D31+'[1]5월'!D31+'[1]6월'!D31+'[1]7월'!D31+'[1]8월'!D33+'[1]9월'!D33+'[1]10월'!D33+'[1]11월'!D33+'12월'!D33</f>
        <v>120910</v>
      </c>
      <c r="N33" s="144">
        <v>150684</v>
      </c>
      <c r="O33" s="141">
        <f t="shared" ref="O33:O38" si="6">(M33-N33)/N33</f>
        <v>-0.19759231238884023</v>
      </c>
      <c r="P33" s="52"/>
      <c r="Q33" s="145"/>
      <c r="R33" s="146"/>
      <c r="S33" s="146"/>
      <c r="U33" s="147"/>
    </row>
    <row r="34" spans="1:21" s="21" customFormat="1" ht="19.5" customHeight="1">
      <c r="A34" s="25"/>
      <c r="B34" s="148" t="s">
        <v>72</v>
      </c>
      <c r="C34" s="94"/>
      <c r="D34" s="149">
        <v>926</v>
      </c>
      <c r="E34" s="150">
        <v>893</v>
      </c>
      <c r="F34" s="151">
        <v>1500</v>
      </c>
      <c r="G34" s="152">
        <f t="shared" si="4"/>
        <v>3.6954087346024636E-2</v>
      </c>
      <c r="H34" s="43">
        <f t="shared" si="5"/>
        <v>-0.38266666666666665</v>
      </c>
      <c r="J34" s="25"/>
      <c r="K34" s="148" t="s">
        <v>73</v>
      </c>
      <c r="L34" s="153"/>
      <c r="M34" s="55">
        <f>'[1]1월'!D32+'[1]2월'!D32+'[1]3월'!D32+'[1]4월'!D32+'[1]5월'!D32+'[1]6월'!D32+'[1]7월'!D32+'[1]8월'!D34+'[1]9월'!D34+'[1]10월'!D34+'[1]11월'!D34+'12월'!D34</f>
        <v>9394</v>
      </c>
      <c r="N34" s="154">
        <v>19169</v>
      </c>
      <c r="O34" s="43">
        <f t="shared" si="6"/>
        <v>-0.50993792060097032</v>
      </c>
      <c r="P34" s="52"/>
      <c r="Q34" s="145"/>
      <c r="R34" s="146"/>
      <c r="S34" s="146"/>
      <c r="U34" s="147"/>
    </row>
    <row r="35" spans="1:21" s="21" customFormat="1" ht="19.5" customHeight="1">
      <c r="A35" s="25"/>
      <c r="B35" s="148" t="s">
        <v>74</v>
      </c>
      <c r="C35" s="94"/>
      <c r="D35" s="149">
        <v>315</v>
      </c>
      <c r="E35" s="150">
        <v>185</v>
      </c>
      <c r="F35" s="151">
        <v>1958</v>
      </c>
      <c r="G35" s="152">
        <f t="shared" si="4"/>
        <v>0.70270270270270274</v>
      </c>
      <c r="H35" s="43">
        <f t="shared" si="5"/>
        <v>-0.83912155260469867</v>
      </c>
      <c r="J35" s="25"/>
      <c r="K35" s="148" t="s">
        <v>75</v>
      </c>
      <c r="L35" s="153"/>
      <c r="M35" s="44">
        <f>'[1]1월'!D33+'[1]2월'!D33+'[1]3월'!D33+'[1]4월'!D33+'[1]5월'!D33+'[1]6월'!D33+'[1]7월'!D33+'[1]8월'!D35+'[1]9월'!D35+'[1]10월'!D35+'[1]11월'!D35+'12월'!D35</f>
        <v>10493</v>
      </c>
      <c r="N35" s="154">
        <v>30454</v>
      </c>
      <c r="O35" s="43">
        <f t="shared" si="6"/>
        <v>-0.65544756025481055</v>
      </c>
      <c r="P35" s="52"/>
      <c r="Q35" s="145"/>
      <c r="R35" s="146"/>
      <c r="S35" s="146"/>
      <c r="U35" s="147"/>
    </row>
    <row r="36" spans="1:21" s="21" customFormat="1" ht="19.5" customHeight="1">
      <c r="A36" s="25"/>
      <c r="B36" s="148" t="s">
        <v>50</v>
      </c>
      <c r="C36" s="94"/>
      <c r="D36" s="149">
        <v>25461</v>
      </c>
      <c r="E36" s="150">
        <v>23463</v>
      </c>
      <c r="F36" s="151">
        <v>25180</v>
      </c>
      <c r="G36" s="152">
        <f t="shared" si="4"/>
        <v>8.5155350978135785E-2</v>
      </c>
      <c r="H36" s="43">
        <f t="shared" si="5"/>
        <v>1.1159650516282765E-2</v>
      </c>
      <c r="J36" s="25"/>
      <c r="K36" s="148" t="s">
        <v>76</v>
      </c>
      <c r="L36" s="153"/>
      <c r="M36" s="44">
        <f>'[1]1월'!D34+'[1]2월'!D34+'[1]3월'!D34+'[1]4월'!D34+'[1]5월'!D34+'[1]6월'!D34+'[1]7월'!D34+'[1]8월'!D36+'[1]9월'!D36+'[1]10월'!D36+'[1]11월'!D36+'12월'!D36</f>
        <v>267776</v>
      </c>
      <c r="N36" s="155">
        <v>256521</v>
      </c>
      <c r="O36" s="43">
        <f t="shared" si="6"/>
        <v>4.3875550149890259E-2</v>
      </c>
      <c r="P36" s="52"/>
      <c r="Q36" s="145"/>
      <c r="R36" s="146"/>
      <c r="S36" s="146"/>
      <c r="U36" s="147"/>
    </row>
    <row r="37" spans="1:21" s="21" customFormat="1" ht="19.5" customHeight="1" thickBot="1">
      <c r="A37" s="156"/>
      <c r="B37" s="157" t="s">
        <v>77</v>
      </c>
      <c r="C37" s="158"/>
      <c r="D37" s="149">
        <v>639</v>
      </c>
      <c r="E37" s="150">
        <v>327</v>
      </c>
      <c r="F37" s="159">
        <v>661</v>
      </c>
      <c r="G37" s="152">
        <f t="shared" si="4"/>
        <v>0.95412844036697253</v>
      </c>
      <c r="H37" s="160">
        <f t="shared" si="5"/>
        <v>-3.3282904689863842E-2</v>
      </c>
      <c r="J37" s="156"/>
      <c r="K37" s="157" t="s">
        <v>78</v>
      </c>
      <c r="L37" s="161"/>
      <c r="M37" s="162">
        <f>'[1]1월'!D35+'[1]2월'!D35+'[1]3월'!D35+'[1]4월'!D35+'[1]5월'!D35+'[1]6월'!D35+'[1]7월'!D35+'[1]8월'!D37+'[1]9월'!D37+'[1]10월'!D37+'[1]11월'!D37+'12월'!D37</f>
        <v>8317</v>
      </c>
      <c r="N37" s="155">
        <v>6640</v>
      </c>
      <c r="O37" s="43">
        <f t="shared" si="6"/>
        <v>0.25256024096385543</v>
      </c>
      <c r="P37" s="52"/>
      <c r="Q37" s="145"/>
      <c r="R37" s="146"/>
      <c r="S37" s="146"/>
      <c r="U37" s="147"/>
    </row>
    <row r="38" spans="1:21" s="21" customFormat="1" ht="19.5" customHeight="1" thickBot="1">
      <c r="A38" s="118" t="s">
        <v>79</v>
      </c>
      <c r="B38" s="119"/>
      <c r="C38" s="119"/>
      <c r="D38" s="121">
        <f>SUM(D33:D37)</f>
        <v>35968</v>
      </c>
      <c r="E38" s="121">
        <v>35806</v>
      </c>
      <c r="F38" s="121">
        <v>43051</v>
      </c>
      <c r="G38" s="163">
        <f t="shared" si="4"/>
        <v>4.5243813885940901E-3</v>
      </c>
      <c r="H38" s="123">
        <f t="shared" si="5"/>
        <v>-0.1645257949873406</v>
      </c>
      <c r="I38" s="164"/>
      <c r="J38" s="165" t="s">
        <v>79</v>
      </c>
      <c r="K38" s="166"/>
      <c r="L38" s="166"/>
      <c r="M38" s="167">
        <f>SUM(M33:M37)</f>
        <v>416890</v>
      </c>
      <c r="N38" s="167">
        <v>463468</v>
      </c>
      <c r="O38" s="122">
        <f t="shared" si="6"/>
        <v>-0.10049884781689351</v>
      </c>
      <c r="P38" s="164"/>
      <c r="Q38" s="168"/>
      <c r="R38" s="169"/>
      <c r="S38" s="169"/>
      <c r="U38" s="147"/>
    </row>
    <row r="39" spans="1:21" s="36" customFormat="1" ht="19.5" customHeight="1" thickBot="1">
      <c r="A39" s="170"/>
      <c r="B39" s="170"/>
      <c r="C39" s="170"/>
      <c r="D39" s="171"/>
      <c r="E39" s="171"/>
      <c r="F39" s="171"/>
      <c r="G39" s="172"/>
      <c r="H39" s="132"/>
      <c r="J39" s="173"/>
      <c r="K39" s="174"/>
      <c r="L39" s="174"/>
      <c r="M39" s="175"/>
      <c r="N39" s="176"/>
      <c r="O39" s="177"/>
      <c r="Q39" s="21"/>
      <c r="R39" s="21"/>
      <c r="S39" s="21"/>
      <c r="T39" s="21"/>
    </row>
    <row r="40" spans="1:21" s="21" customFormat="1" ht="19.5" customHeight="1" thickBot="1">
      <c r="A40" s="178" t="s">
        <v>80</v>
      </c>
      <c r="B40" s="179"/>
      <c r="C40" s="180"/>
      <c r="D40" s="181">
        <f>SUM(D28,D38)</f>
        <v>54281</v>
      </c>
      <c r="E40" s="181">
        <v>53042</v>
      </c>
      <c r="F40" s="181">
        <v>61338</v>
      </c>
      <c r="G40" s="182">
        <f>(D40-E40)/E40</f>
        <v>2.3358847705591795E-2</v>
      </c>
      <c r="H40" s="183">
        <f>(D40-F40)/F40</f>
        <v>-0.11505102872607519</v>
      </c>
      <c r="J40" s="178" t="s">
        <v>81</v>
      </c>
      <c r="K40" s="179"/>
      <c r="L40" s="180"/>
      <c r="M40" s="181">
        <f>SUM(M28,M38)</f>
        <v>597165</v>
      </c>
      <c r="N40" s="181">
        <v>621872</v>
      </c>
      <c r="O40" s="184">
        <f>(M40-N40)/N40</f>
        <v>-3.9730040908740064E-2</v>
      </c>
      <c r="R40" s="164"/>
    </row>
    <row r="41" spans="1:21" s="98" customFormat="1" ht="18" customHeight="1">
      <c r="A41" s="185"/>
      <c r="J41" s="187"/>
      <c r="K41" s="186"/>
      <c r="L41" s="186"/>
      <c r="M41" s="186"/>
      <c r="N41" s="186"/>
      <c r="O41" s="186"/>
    </row>
    <row r="42" spans="1:21" s="98" customFormat="1" ht="18" customHeight="1">
      <c r="A42" s="187"/>
      <c r="G42" s="99"/>
      <c r="J42" s="186"/>
      <c r="K42" s="186"/>
      <c r="L42" s="186"/>
      <c r="M42" s="186"/>
      <c r="N42" s="186"/>
      <c r="O42" s="186"/>
    </row>
    <row r="43" spans="1:21" s="98" customFormat="1" ht="18" customHeight="1">
      <c r="J43" s="188"/>
      <c r="K43" s="186"/>
      <c r="L43" s="188"/>
      <c r="M43" s="188"/>
      <c r="N43" s="188"/>
      <c r="O43" s="188"/>
    </row>
    <row r="44" spans="1:21" s="21" customFormat="1" ht="18" customHeight="1">
      <c r="J44" s="188"/>
      <c r="K44" s="186"/>
      <c r="L44" s="188"/>
      <c r="M44" s="188"/>
      <c r="N44" s="188"/>
      <c r="O44" s="188"/>
    </row>
    <row r="45" spans="1:21" s="21" customFormat="1" ht="15.75" customHeight="1">
      <c r="J45" s="188"/>
      <c r="K45" s="186"/>
      <c r="L45" s="188"/>
      <c r="M45" s="188"/>
      <c r="N45" s="188"/>
      <c r="O45" s="188"/>
    </row>
    <row r="46" spans="1:21" s="21" customFormat="1" ht="15.75" customHeight="1">
      <c r="J46" s="188"/>
      <c r="K46" s="188"/>
      <c r="L46" s="188"/>
      <c r="M46" s="188"/>
      <c r="N46" s="188"/>
      <c r="O46" s="188"/>
    </row>
    <row r="47" spans="1:21" s="21" customFormat="1" ht="15.75" customHeight="1">
      <c r="J47" s="188"/>
      <c r="K47" s="188"/>
      <c r="L47" s="188"/>
      <c r="M47" s="188"/>
      <c r="N47" s="188"/>
      <c r="O47" s="188"/>
    </row>
    <row r="48" spans="1:21" s="21" customFormat="1" ht="15.75" customHeight="1">
      <c r="J48" s="188"/>
      <c r="K48" s="188"/>
      <c r="L48" s="188"/>
      <c r="M48" s="188"/>
      <c r="N48" s="188"/>
      <c r="O48" s="188"/>
    </row>
    <row r="49" spans="10:15" s="21" customFormat="1" ht="15.75" customHeight="1">
      <c r="J49" s="188"/>
      <c r="K49" s="188"/>
      <c r="L49" s="188"/>
      <c r="M49" s="188"/>
      <c r="N49" s="188"/>
      <c r="O49" s="188"/>
    </row>
    <row r="50" spans="10:15" s="21" customFormat="1" ht="15.75" customHeight="1">
      <c r="J50" s="188"/>
      <c r="K50" s="188"/>
      <c r="L50" s="188"/>
      <c r="M50" s="188"/>
      <c r="N50" s="188"/>
      <c r="O50" s="188"/>
    </row>
    <row r="51" spans="10:15" s="21" customFormat="1" ht="15.75" customHeight="1">
      <c r="J51" s="188"/>
      <c r="K51" s="188"/>
      <c r="L51" s="188"/>
      <c r="M51" s="188"/>
      <c r="N51" s="188"/>
      <c r="O51" s="188"/>
    </row>
    <row r="52" spans="10:15" s="21" customFormat="1" ht="15.75" customHeight="1">
      <c r="J52" s="188"/>
      <c r="K52" s="188"/>
      <c r="L52" s="188"/>
      <c r="M52" s="188"/>
      <c r="N52" s="188"/>
      <c r="O52" s="188"/>
    </row>
    <row r="53" spans="10:15" s="21" customFormat="1" ht="15.75" customHeight="1">
      <c r="J53" s="188"/>
      <c r="K53" s="188"/>
      <c r="L53" s="188"/>
      <c r="M53" s="188"/>
      <c r="N53" s="188"/>
      <c r="O53" s="188"/>
    </row>
    <row r="54" spans="10:15" s="21" customFormat="1" ht="15.75" customHeight="1">
      <c r="J54" s="188"/>
      <c r="K54" s="188"/>
      <c r="L54" s="188"/>
      <c r="M54" s="188"/>
      <c r="N54" s="188"/>
      <c r="O54" s="188"/>
    </row>
    <row r="55" spans="10:15" s="21" customFormat="1" ht="15.75" customHeight="1">
      <c r="J55" s="188"/>
      <c r="K55" s="188"/>
      <c r="L55" s="188"/>
      <c r="M55" s="188"/>
      <c r="N55" s="188"/>
      <c r="O55" s="188"/>
    </row>
    <row r="56" spans="10:15" s="21" customFormat="1" ht="15.75" customHeight="1">
      <c r="J56" s="188"/>
      <c r="K56" s="188"/>
      <c r="L56" s="188"/>
      <c r="M56" s="188"/>
      <c r="N56" s="188"/>
      <c r="O56" s="188"/>
    </row>
    <row r="57" spans="10:15" s="21" customFormat="1" ht="15.75" customHeight="1">
      <c r="J57" s="188"/>
      <c r="K57" s="188"/>
      <c r="L57" s="188"/>
      <c r="M57" s="188"/>
      <c r="N57" s="188"/>
      <c r="O57" s="188"/>
    </row>
    <row r="58" spans="10:15" s="21" customFormat="1" ht="15.75" customHeight="1">
      <c r="J58" s="188"/>
      <c r="K58" s="188"/>
      <c r="L58" s="188"/>
      <c r="M58" s="188"/>
      <c r="N58" s="188"/>
      <c r="O58" s="188"/>
    </row>
    <row r="59" spans="10:15" s="21" customFormat="1" ht="15.75" customHeight="1">
      <c r="J59" s="188"/>
      <c r="K59" s="188"/>
      <c r="L59" s="188"/>
      <c r="M59" s="188"/>
      <c r="N59" s="188"/>
      <c r="O59" s="188"/>
    </row>
    <row r="60" spans="10:15" s="21" customFormat="1" ht="15.75" customHeight="1">
      <c r="J60" s="188"/>
      <c r="K60" s="188"/>
      <c r="L60" s="188"/>
      <c r="M60" s="188"/>
      <c r="N60" s="188"/>
      <c r="O60" s="188"/>
    </row>
    <row r="61" spans="10:15" s="21" customFormat="1" ht="15.75" customHeight="1">
      <c r="J61" s="188"/>
      <c r="K61" s="188"/>
      <c r="L61" s="188"/>
      <c r="M61" s="188"/>
      <c r="N61" s="188"/>
      <c r="O61" s="188"/>
    </row>
    <row r="62" spans="10:15" s="21" customFormat="1" ht="15.75" customHeight="1">
      <c r="J62" s="188"/>
      <c r="K62" s="188"/>
      <c r="L62" s="188"/>
      <c r="M62" s="188"/>
      <c r="N62" s="188"/>
      <c r="O62" s="188"/>
    </row>
    <row r="63" spans="10:15" s="21" customFormat="1" ht="15.75" customHeight="1">
      <c r="J63" s="188"/>
      <c r="K63" s="188"/>
      <c r="L63" s="188"/>
      <c r="M63" s="188"/>
      <c r="N63" s="188"/>
      <c r="O63" s="188"/>
    </row>
    <row r="64" spans="10:15" s="21" customFormat="1" ht="15.75" customHeight="1">
      <c r="J64" s="188"/>
      <c r="K64" s="188"/>
      <c r="L64" s="188"/>
      <c r="M64" s="188"/>
      <c r="N64" s="188"/>
      <c r="O64" s="188"/>
    </row>
    <row r="65" spans="10:15" s="21" customFormat="1" ht="15.75" customHeight="1">
      <c r="J65" s="188"/>
      <c r="K65" s="188"/>
      <c r="L65" s="188"/>
      <c r="M65" s="188"/>
      <c r="N65" s="188"/>
      <c r="O65" s="188"/>
    </row>
    <row r="66" spans="10:15" s="21" customFormat="1" ht="15.75" customHeight="1">
      <c r="J66" s="188"/>
      <c r="K66" s="188"/>
      <c r="L66" s="188"/>
      <c r="M66" s="188"/>
      <c r="N66" s="188"/>
      <c r="O66" s="188"/>
    </row>
    <row r="67" spans="10:15" s="21" customFormat="1" ht="15.75" customHeight="1">
      <c r="J67" s="188"/>
      <c r="K67" s="188"/>
      <c r="L67" s="188"/>
      <c r="M67" s="188"/>
      <c r="N67" s="188"/>
      <c r="O67" s="188"/>
    </row>
    <row r="68" spans="10:15" s="21" customFormat="1" ht="15.75" customHeight="1">
      <c r="J68" s="188"/>
      <c r="K68" s="188"/>
      <c r="L68" s="188"/>
      <c r="M68" s="188"/>
      <c r="N68" s="188"/>
      <c r="O68" s="188"/>
    </row>
    <row r="69" spans="10:15" s="21" customFormat="1" ht="15.75" customHeight="1">
      <c r="J69" s="188"/>
      <c r="K69" s="188"/>
      <c r="L69" s="188"/>
      <c r="M69" s="188"/>
      <c r="N69" s="188"/>
      <c r="O69" s="188"/>
    </row>
    <row r="70" spans="10:15" s="21" customFormat="1" ht="15.75" customHeight="1">
      <c r="J70" s="188"/>
      <c r="K70" s="188"/>
      <c r="L70" s="188"/>
      <c r="M70" s="188"/>
      <c r="N70" s="188"/>
      <c r="O70" s="188"/>
    </row>
    <row r="71" spans="10:15" s="21" customFormat="1" ht="15.75" customHeight="1">
      <c r="J71" s="188"/>
      <c r="K71" s="188"/>
      <c r="L71" s="188"/>
      <c r="M71" s="188"/>
      <c r="N71" s="188"/>
      <c r="O71" s="188"/>
    </row>
    <row r="72" spans="10:15" s="21" customFormat="1" ht="15.75" customHeight="1">
      <c r="J72" s="188"/>
      <c r="K72" s="188"/>
      <c r="L72" s="188"/>
      <c r="M72" s="188"/>
      <c r="N72" s="188"/>
      <c r="O72" s="188"/>
    </row>
    <row r="73" spans="10:15" s="21" customFormat="1" ht="15.75" customHeight="1">
      <c r="J73" s="188"/>
      <c r="K73" s="188"/>
      <c r="L73" s="188"/>
      <c r="M73" s="188"/>
      <c r="N73" s="188"/>
      <c r="O73" s="188"/>
    </row>
    <row r="74" spans="10:15" s="21" customFormat="1" ht="15.75" customHeight="1">
      <c r="J74" s="188"/>
      <c r="K74" s="188"/>
      <c r="L74" s="188"/>
      <c r="M74" s="188"/>
      <c r="N74" s="188"/>
      <c r="O74" s="188"/>
    </row>
    <row r="75" spans="10:15" s="21" customFormat="1" ht="15.75" customHeight="1">
      <c r="J75" s="188"/>
      <c r="K75" s="188"/>
      <c r="L75" s="188"/>
      <c r="M75" s="188"/>
      <c r="N75" s="188"/>
      <c r="O75" s="188"/>
    </row>
    <row r="76" spans="10:15" s="21" customFormat="1" ht="15.75" customHeight="1">
      <c r="J76" s="188"/>
      <c r="K76" s="188"/>
      <c r="L76" s="188"/>
      <c r="M76" s="188"/>
      <c r="N76" s="188"/>
      <c r="O76" s="188"/>
    </row>
    <row r="77" spans="10:15" ht="15.75" customHeight="1">
      <c r="J77" s="188"/>
      <c r="K77" s="188"/>
      <c r="L77" s="188"/>
      <c r="M77" s="188"/>
      <c r="N77" s="188"/>
      <c r="O77" s="188"/>
    </row>
  </sheetData>
  <mergeCells count="52">
    <mergeCell ref="B37:C37"/>
    <mergeCell ref="K37:L37"/>
    <mergeCell ref="A38:C38"/>
    <mergeCell ref="J38:L38"/>
    <mergeCell ref="A40:C40"/>
    <mergeCell ref="J40:L40"/>
    <mergeCell ref="A33:A37"/>
    <mergeCell ref="B33:C33"/>
    <mergeCell ref="J33:J37"/>
    <mergeCell ref="K33:L33"/>
    <mergeCell ref="B34:C34"/>
    <mergeCell ref="K34:L34"/>
    <mergeCell ref="B35:C35"/>
    <mergeCell ref="K35:L35"/>
    <mergeCell ref="B36:C36"/>
    <mergeCell ref="K36:L36"/>
    <mergeCell ref="A27:C27"/>
    <mergeCell ref="J27:L27"/>
    <mergeCell ref="A28:C28"/>
    <mergeCell ref="J28:L28"/>
    <mergeCell ref="A29:D29"/>
    <mergeCell ref="F29:I29"/>
    <mergeCell ref="J29:N29"/>
    <mergeCell ref="A24:C24"/>
    <mergeCell ref="J24:L24"/>
    <mergeCell ref="A25:A26"/>
    <mergeCell ref="B25:C25"/>
    <mergeCell ref="J25:J26"/>
    <mergeCell ref="K25:L25"/>
    <mergeCell ref="B26:C26"/>
    <mergeCell ref="K26:L26"/>
    <mergeCell ref="A21:A23"/>
    <mergeCell ref="B21:C21"/>
    <mergeCell ref="J21:J23"/>
    <mergeCell ref="K21:L21"/>
    <mergeCell ref="B22:C22"/>
    <mergeCell ref="K22:L22"/>
    <mergeCell ref="B23:C23"/>
    <mergeCell ref="K23:L23"/>
    <mergeCell ref="A5:A17"/>
    <mergeCell ref="J5:J17"/>
    <mergeCell ref="B13:B14"/>
    <mergeCell ref="B18:B19"/>
    <mergeCell ref="K18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2017-01-02T02:30:25Z</dcterms:created>
  <dcterms:modified xsi:type="dcterms:W3CDTF">2017-01-02T02:33:16Z</dcterms:modified>
</cp:coreProperties>
</file>