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upipvfapa021\groups\AMCC\판매실적\2016\GMK 월별 판매실적 Table\"/>
    </mc:Choice>
  </mc:AlternateContent>
  <bookViews>
    <workbookView xWindow="0" yWindow="0" windowWidth="15300" windowHeight="7275"/>
  </bookViews>
  <sheets>
    <sheet name="1월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H40" i="1"/>
  <c r="E35" i="1"/>
  <c r="I35" i="1" s="1"/>
  <c r="I34" i="1"/>
  <c r="H34" i="1"/>
  <c r="I33" i="1"/>
  <c r="H33" i="1"/>
  <c r="I32" i="1"/>
  <c r="H32" i="1"/>
  <c r="I31" i="1"/>
  <c r="H31" i="1"/>
  <c r="I30" i="1"/>
  <c r="H30" i="1"/>
  <c r="G25" i="1"/>
  <c r="F25" i="1"/>
  <c r="E25" i="1"/>
  <c r="H25" i="1" s="1"/>
  <c r="I24" i="1"/>
  <c r="H24" i="1"/>
  <c r="I23" i="1"/>
  <c r="H23" i="1"/>
  <c r="G22" i="1"/>
  <c r="F22" i="1"/>
  <c r="H22" i="1" s="1"/>
  <c r="E22" i="1"/>
  <c r="I22" i="1" s="1"/>
  <c r="I21" i="1"/>
  <c r="H21" i="1"/>
  <c r="I20" i="1"/>
  <c r="H20" i="1"/>
  <c r="I19" i="1"/>
  <c r="G17" i="1"/>
  <c r="F17" i="1"/>
  <c r="E17" i="1"/>
  <c r="H17" i="1" s="1"/>
  <c r="I16" i="1"/>
  <c r="H16" i="1"/>
  <c r="I15" i="1"/>
  <c r="H15" i="1"/>
  <c r="F15" i="1"/>
  <c r="E15" i="1"/>
  <c r="H14" i="1"/>
  <c r="I13" i="1"/>
  <c r="H13" i="1"/>
  <c r="H12" i="1"/>
  <c r="G12" i="1"/>
  <c r="F12" i="1"/>
  <c r="E12" i="1"/>
  <c r="I12" i="1" s="1"/>
  <c r="I11" i="1"/>
  <c r="H11" i="1"/>
  <c r="G10" i="1"/>
  <c r="F10" i="1"/>
  <c r="H10" i="1" s="1"/>
  <c r="E10" i="1"/>
  <c r="I10" i="1" s="1"/>
  <c r="I9" i="1"/>
  <c r="H9" i="1"/>
  <c r="G8" i="1"/>
  <c r="F8" i="1"/>
  <c r="E8" i="1"/>
  <c r="H8" i="1" s="1"/>
  <c r="I7" i="1"/>
  <c r="H7" i="1"/>
  <c r="H6" i="1"/>
  <c r="G6" i="1"/>
  <c r="G18" i="1" s="1"/>
  <c r="G26" i="1" s="1"/>
  <c r="F6" i="1"/>
  <c r="F18" i="1" s="1"/>
  <c r="E6" i="1"/>
  <c r="E18" i="1" s="1"/>
  <c r="I5" i="1"/>
  <c r="H5" i="1"/>
  <c r="I18" i="1" l="1"/>
  <c r="H18" i="1"/>
  <c r="F26" i="1"/>
  <c r="F37" i="1" s="1"/>
  <c r="I8" i="1"/>
  <c r="I17" i="1"/>
  <c r="I25" i="1"/>
  <c r="I6" i="1"/>
  <c r="E26" i="1"/>
  <c r="H35" i="1"/>
  <c r="E37" i="1" l="1"/>
  <c r="I26" i="1"/>
  <c r="H26" i="1"/>
  <c r="I37" i="1" l="1"/>
  <c r="H37" i="1"/>
</calcChain>
</file>

<file path=xl/sharedStrings.xml><?xml version="1.0" encoding="utf-8"?>
<sst xmlns="http://schemas.openxmlformats.org/spreadsheetml/2006/main" count="55" uniqueCount="54">
  <si>
    <t>한국지엠 2016년 1월 판매실적</t>
    <phoneticPr fontId="3" type="noConversion"/>
  </si>
  <si>
    <t>내수</t>
    <phoneticPr fontId="3" type="noConversion"/>
  </si>
  <si>
    <t>구  분</t>
    <phoneticPr fontId="3" type="noConversion"/>
  </si>
  <si>
    <t>'16. 1.</t>
    <phoneticPr fontId="6" type="noConversion"/>
  </si>
  <si>
    <t>'15. 12.</t>
    <phoneticPr fontId="6" type="noConversion"/>
  </si>
  <si>
    <t>'15. 1.</t>
    <phoneticPr fontId="3" type="noConversion"/>
  </si>
  <si>
    <t>전월대비증감</t>
    <phoneticPr fontId="3" type="noConversion"/>
  </si>
  <si>
    <t>전년동월대비</t>
    <phoneticPr fontId="3" type="noConversion"/>
  </si>
  <si>
    <t>승
용</t>
    <phoneticPr fontId="3" type="noConversion"/>
  </si>
  <si>
    <t>경형</t>
    <phoneticPr fontId="3" type="noConversion"/>
  </si>
  <si>
    <t>스파크</t>
    <phoneticPr fontId="3" type="noConversion"/>
  </si>
  <si>
    <t>소  계</t>
    <phoneticPr fontId="3" type="noConversion"/>
  </si>
  <si>
    <t>소형</t>
    <phoneticPr fontId="3" type="noConversion"/>
  </si>
  <si>
    <t>아베오</t>
    <phoneticPr fontId="3" type="noConversion"/>
  </si>
  <si>
    <t>소  계</t>
    <phoneticPr fontId="3" type="noConversion"/>
  </si>
  <si>
    <t>준중형</t>
    <phoneticPr fontId="3" type="noConversion"/>
  </si>
  <si>
    <t>크루즈</t>
    <phoneticPr fontId="3" type="noConversion"/>
  </si>
  <si>
    <t>소  계</t>
    <phoneticPr fontId="3" type="noConversion"/>
  </si>
  <si>
    <t>중형</t>
    <phoneticPr fontId="3" type="noConversion"/>
  </si>
  <si>
    <t>말리부</t>
    <phoneticPr fontId="3" type="noConversion"/>
  </si>
  <si>
    <t>소  계</t>
    <phoneticPr fontId="3" type="noConversion"/>
  </si>
  <si>
    <t>준대형</t>
  </si>
  <si>
    <t>알페온</t>
  </si>
  <si>
    <t>임팔라</t>
    <phoneticPr fontId="3" type="noConversion"/>
  </si>
  <si>
    <t>-</t>
    <phoneticPr fontId="3" type="noConversion"/>
  </si>
  <si>
    <t>소  계</t>
  </si>
  <si>
    <t>스포츠</t>
    <phoneticPr fontId="3" type="noConversion"/>
  </si>
  <si>
    <t>카마로</t>
    <phoneticPr fontId="3" type="noConversion"/>
  </si>
  <si>
    <t>소  계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</si>
  <si>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</si>
  <si>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</si>
  <si>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</si>
  <si>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-</t>
    <phoneticPr fontId="3" type="noConversion"/>
  </si>
  <si>
    <t>올란도</t>
    <phoneticPr fontId="3" type="noConversion"/>
  </si>
  <si>
    <t>트랙스</t>
    <phoneticPr fontId="3" type="noConversion"/>
  </si>
  <si>
    <t>RV 계</t>
    <phoneticPr fontId="3" type="noConversion"/>
  </si>
  <si>
    <t>상
용</t>
    <phoneticPr fontId="3" type="noConversion"/>
  </si>
  <si>
    <t>다마스</t>
    <phoneticPr fontId="3" type="noConversion"/>
  </si>
  <si>
    <t>`</t>
    <phoneticPr fontId="3" type="noConversion"/>
  </si>
  <si>
    <t>라보</t>
    <phoneticPr fontId="3" type="noConversion"/>
  </si>
  <si>
    <t>경상용차 계</t>
    <phoneticPr fontId="3" type="noConversion"/>
  </si>
  <si>
    <t>내수 계</t>
    <phoneticPr fontId="3" type="noConversion"/>
  </si>
  <si>
    <t>* 1월 내수판매 실적에 사내 매각차량 46대 포함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</si>
  <si>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</si>
  <si>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</si>
  <si>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</si>
  <si>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소형승용차</t>
    <phoneticPr fontId="3" type="noConversion"/>
  </si>
  <si>
    <t>준중형승용차</t>
    <phoneticPr fontId="3" type="noConversion"/>
  </si>
  <si>
    <t>RV</t>
    <phoneticPr fontId="3" type="noConversion"/>
  </si>
  <si>
    <t>중대형승용차</t>
    <phoneticPr fontId="3" type="noConversion"/>
  </si>
  <si>
    <t>수출 계</t>
    <phoneticPr fontId="3" type="noConversion"/>
  </si>
  <si>
    <t>내수/수출 총 계</t>
    <phoneticPr fontId="3" type="noConversion"/>
  </si>
  <si>
    <t>※ 참고</t>
    <phoneticPr fontId="3" type="noConversion"/>
  </si>
  <si>
    <t>CKD 수출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</si>
</sst>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#,##0_);[Red]\(#,##0\)"/>
  </numFmts>
  <fonts count="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i/>
      <sz val="10"/>
      <name val="맑은 고딕"/>
      <family val="3"/>
      <charset val="129"/>
      <scheme val="minor"/>
    </font>
    <font>
      <b/>
      <i/>
      <sz val="12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136">
    <xf numFmtId="0" fontId="0" fillId="0" borderId="0" xfId="0"/>
    <xf numFmtId="0" fontId="2" fillId="0" borderId="0" xfId="0" applyFont="1" applyAlignment="1">
      <alignment vertical="center"/>
    </xf>
    <xf numFmtId="0" fontId="5" fillId="2" borderId="5" xfId="0" quotePrefix="1" applyFont="1" applyFill="1" applyBorder="1" applyAlignment="1">
      <alignment horizontal="center" vertical="center"/>
    </xf>
    <xf numFmtId="0" fontId="5" fillId="2" borderId="6" xfId="0" quotePrefix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1" fontId="2" fillId="0" borderId="10" xfId="1" quotePrefix="1" applyFont="1" applyFill="1" applyBorder="1" applyAlignment="1">
      <alignment horizontal="right" vertical="center"/>
    </xf>
    <xf numFmtId="41" fontId="2" fillId="0" borderId="11" xfId="1" quotePrefix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41" fontId="5" fillId="0" borderId="16" xfId="1" quotePrefix="1" applyFont="1" applyFill="1" applyBorder="1" applyAlignment="1">
      <alignment horizontal="right" vertical="center"/>
    </xf>
    <xf numFmtId="41" fontId="5" fillId="0" borderId="17" xfId="1" quotePrefix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41" fontId="2" fillId="0" borderId="16" xfId="1" applyFont="1" applyFill="1" applyBorder="1" applyAlignment="1">
      <alignment vertical="center"/>
    </xf>
    <xf numFmtId="41" fontId="2" fillId="0" borderId="17" xfId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41" fontId="5" fillId="0" borderId="16" xfId="1" applyFont="1" applyFill="1" applyBorder="1" applyAlignment="1">
      <alignment vertical="center"/>
    </xf>
    <xf numFmtId="41" fontId="5" fillId="0" borderId="17" xfId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176" fontId="2" fillId="0" borderId="18" xfId="0" quotePrefix="1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41" fontId="5" fillId="0" borderId="17" xfId="1" applyFont="1" applyFill="1" applyBorder="1" applyAlignment="1">
      <alignment horizontal="right" vertical="center"/>
    </xf>
    <xf numFmtId="41" fontId="2" fillId="0" borderId="19" xfId="1" applyFont="1" applyFill="1" applyBorder="1" applyAlignment="1">
      <alignment horizontal="right" vertical="center"/>
    </xf>
    <xf numFmtId="41" fontId="5" fillId="4" borderId="16" xfId="1" applyFont="1" applyFill="1" applyBorder="1" applyAlignment="1">
      <alignment vertical="center"/>
    </xf>
    <xf numFmtId="41" fontId="5" fillId="4" borderId="17" xfId="1" applyFont="1" applyFill="1" applyBorder="1" applyAlignment="1">
      <alignment vertical="center"/>
    </xf>
    <xf numFmtId="176" fontId="5" fillId="4" borderId="18" xfId="0" applyNumberFormat="1" applyFont="1" applyFill="1" applyBorder="1" applyAlignment="1">
      <alignment horizontal="right" vertical="center"/>
    </xf>
    <xf numFmtId="176" fontId="5" fillId="4" borderId="19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41" fontId="5" fillId="4" borderId="26" xfId="1" applyFont="1" applyFill="1" applyBorder="1" applyAlignment="1">
      <alignment vertical="center"/>
    </xf>
    <xf numFmtId="41" fontId="5" fillId="4" borderId="31" xfId="1" applyFont="1" applyFill="1" applyBorder="1" applyAlignment="1">
      <alignment vertical="center"/>
    </xf>
    <xf numFmtId="176" fontId="5" fillId="4" borderId="20" xfId="0" applyNumberFormat="1" applyFont="1" applyFill="1" applyBorder="1" applyAlignment="1">
      <alignment horizontal="right" vertical="center"/>
    </xf>
    <xf numFmtId="176" fontId="5" fillId="4" borderId="32" xfId="0" applyNumberFormat="1" applyFont="1" applyFill="1" applyBorder="1" applyAlignment="1">
      <alignment horizontal="right" vertical="center"/>
    </xf>
    <xf numFmtId="41" fontId="5" fillId="5" borderId="33" xfId="1" applyFont="1" applyFill="1" applyBorder="1" applyAlignment="1">
      <alignment vertical="center"/>
    </xf>
    <xf numFmtId="176" fontId="5" fillId="5" borderId="33" xfId="0" applyNumberFormat="1" applyFont="1" applyFill="1" applyBorder="1" applyAlignment="1">
      <alignment horizontal="right" vertical="center"/>
    </xf>
    <xf numFmtId="41" fontId="5" fillId="0" borderId="0" xfId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2" fillId="0" borderId="3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1" fontId="2" fillId="0" borderId="0" xfId="1" applyFont="1" applyFill="1" applyBorder="1" applyAlignment="1">
      <alignment vertical="center"/>
    </xf>
    <xf numFmtId="177" fontId="2" fillId="0" borderId="35" xfId="1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7" fontId="2" fillId="0" borderId="0" xfId="1" applyNumberFormat="1" applyFont="1" applyFill="1" applyAlignment="1">
      <alignment vertical="center"/>
    </xf>
    <xf numFmtId="41" fontId="2" fillId="0" borderId="0" xfId="1" applyFont="1" applyFill="1" applyAlignment="1">
      <alignment vertical="center"/>
    </xf>
    <xf numFmtId="177" fontId="2" fillId="0" borderId="0" xfId="2" applyNumberFormat="1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177" fontId="2" fillId="0" borderId="37" xfId="1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horizontal="right" vertical="center"/>
    </xf>
    <xf numFmtId="177" fontId="2" fillId="0" borderId="41" xfId="1" applyNumberFormat="1" applyFont="1" applyFill="1" applyBorder="1" applyAlignment="1">
      <alignment vertical="center"/>
    </xf>
    <xf numFmtId="176" fontId="5" fillId="5" borderId="33" xfId="0" quotePrefix="1" applyNumberFormat="1" applyFont="1" applyFill="1" applyBorder="1" applyAlignment="1">
      <alignment horizontal="right" vertical="center"/>
    </xf>
    <xf numFmtId="176" fontId="5" fillId="5" borderId="4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177" fontId="5" fillId="0" borderId="0" xfId="1" applyNumberFormat="1" applyFont="1" applyFill="1" applyAlignment="1">
      <alignment vertical="center"/>
    </xf>
    <xf numFmtId="41" fontId="5" fillId="0" borderId="0" xfId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1" fontId="5" fillId="0" borderId="1" xfId="1" applyFont="1" applyFill="1" applyBorder="1" applyAlignment="1">
      <alignment vertical="center"/>
    </xf>
    <xf numFmtId="176" fontId="5" fillId="0" borderId="1" xfId="0" quotePrefix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1" fontId="5" fillId="6" borderId="33" xfId="1" quotePrefix="1" applyFont="1" applyFill="1" applyBorder="1" applyAlignment="1">
      <alignment vertical="center"/>
    </xf>
    <xf numFmtId="41" fontId="5" fillId="6" borderId="42" xfId="1" applyFont="1" applyFill="1" applyBorder="1" applyAlignment="1">
      <alignment vertical="center"/>
    </xf>
    <xf numFmtId="176" fontId="5" fillId="6" borderId="33" xfId="0" quotePrefix="1" applyNumberFormat="1" applyFont="1" applyFill="1" applyBorder="1" applyAlignment="1">
      <alignment horizontal="right" vertical="center"/>
    </xf>
    <xf numFmtId="176" fontId="5" fillId="6" borderId="4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/>
    </xf>
    <xf numFmtId="41" fontId="5" fillId="0" borderId="34" xfId="1" applyFont="1" applyFill="1" applyBorder="1" applyAlignment="1">
      <alignment vertical="center"/>
    </xf>
    <xf numFmtId="176" fontId="5" fillId="0" borderId="34" xfId="0" quotePrefix="1" applyNumberFormat="1" applyFont="1" applyFill="1" applyBorder="1" applyAlignment="1">
      <alignment horizontal="right" vertical="center"/>
    </xf>
    <xf numFmtId="176" fontId="5" fillId="0" borderId="3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vertical="center"/>
    </xf>
    <xf numFmtId="176" fontId="8" fillId="0" borderId="0" xfId="0" quotePrefix="1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right" vertical="center"/>
    </xf>
    <xf numFmtId="41" fontId="8" fillId="7" borderId="43" xfId="1" applyFont="1" applyFill="1" applyBorder="1" applyAlignment="1">
      <alignment vertical="center"/>
    </xf>
    <xf numFmtId="176" fontId="8" fillId="7" borderId="33" xfId="0" applyNumberFormat="1" applyFont="1" applyFill="1" applyBorder="1" applyAlignment="1">
      <alignment horizontal="right" vertical="center"/>
    </xf>
    <xf numFmtId="176" fontId="8" fillId="7" borderId="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quotePrefix="1" applyFont="1" applyFill="1" applyAlignment="1">
      <alignment horizontal="left" vertical="center"/>
    </xf>
    <xf numFmtId="41" fontId="8" fillId="7" borderId="0" xfId="1" applyFont="1" applyFill="1" applyBorder="1" applyAlignment="1">
      <alignment vertical="center"/>
    </xf>
    <xf numFmtId="176" fontId="8" fillId="7" borderId="0" xfId="0" applyNumberFormat="1" applyFont="1" applyFill="1" applyBorder="1" applyAlignment="1">
      <alignment horizontal="right" vertical="center"/>
    </xf>
    <xf numFmtId="0" fontId="8" fillId="7" borderId="0" xfId="0" applyFont="1" applyFill="1" applyBorder="1" applyAlignment="1">
      <alignment horizontal="center" vertical="center"/>
    </xf>
    <xf numFmtId="41" fontId="2" fillId="0" borderId="11" xfId="1" applyFont="1" applyFill="1" applyBorder="1" applyAlignment="1">
      <alignment vertical="center"/>
    </xf>
    <xf numFmtId="177" fontId="2" fillId="0" borderId="10" xfId="1" applyNumberFormat="1" applyFont="1" applyFill="1" applyBorder="1" applyAlignment="1">
      <alignment vertical="center"/>
    </xf>
    <xf numFmtId="177" fontId="2" fillId="0" borderId="16" xfId="1" applyNumberFormat="1" applyFont="1" applyFill="1" applyBorder="1" applyAlignment="1">
      <alignment vertical="center"/>
    </xf>
    <xf numFmtId="177" fontId="2" fillId="0" borderId="39" xfId="1" applyNumberFormat="1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3">
    <cellStyle name="쉼표 [0] 2" xfId="1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7"/>
  <sheetViews>
    <sheetView showGridLines="0" tabSelected="1" view="pageBreakPreview" zoomScale="80" zoomScaleNormal="80" zoomScaleSheetLayoutView="80" workbookViewId="0">
      <selection activeCell="B1" sqref="B1"/>
    </sheetView>
  </sheetViews>
  <sheetFormatPr defaultRowHeight="15.75" customHeight="1" x14ac:dyDescent="0.15"/>
  <cols>
    <col min="1" max="1" width="0.33203125" style="1" customWidth="1"/>
    <col min="2" max="2" width="3.21875" style="1" customWidth="1"/>
    <col min="3" max="3" width="5.6640625" style="1" customWidth="1"/>
    <col min="4" max="4" width="17.44140625" style="1" customWidth="1"/>
    <col min="5" max="5" width="10.109375" style="1" bestFit="1" customWidth="1"/>
    <col min="6" max="6" width="9.5546875" style="1" customWidth="1"/>
    <col min="7" max="7" width="10.44140625" style="1" bestFit="1" customWidth="1"/>
    <col min="8" max="8" width="11.77734375" style="1" customWidth="1"/>
    <col min="9" max="9" width="11.5546875" style="1" customWidth="1"/>
    <col min="10" max="10" width="5.109375" style="1" customWidth="1"/>
    <col min="11" max="17" width="8" style="1" customWidth="1"/>
    <col min="18" max="16384" width="8.88671875" style="1"/>
  </cols>
  <sheetData>
    <row r="1" spans="2:9" ht="9.9499999999999993" customHeight="1" x14ac:dyDescent="0.15"/>
    <row r="2" spans="2:9" ht="20.25" x14ac:dyDescent="0.15">
      <c r="B2" s="118" t="s">
        <v>0</v>
      </c>
      <c r="C2" s="118"/>
      <c r="D2" s="118"/>
      <c r="E2" s="118"/>
      <c r="F2" s="118"/>
      <c r="G2" s="118"/>
      <c r="H2" s="118"/>
      <c r="I2" s="118"/>
    </row>
    <row r="3" spans="2:9" ht="16.5" customHeight="1" thickBot="1" x14ac:dyDescent="0.2">
      <c r="B3" s="119" t="s">
        <v>1</v>
      </c>
      <c r="C3" s="119"/>
      <c r="D3" s="119"/>
      <c r="E3" s="119"/>
      <c r="F3" s="119"/>
      <c r="G3" s="119"/>
      <c r="H3" s="119"/>
      <c r="I3" s="119"/>
    </row>
    <row r="4" spans="2:9" s="5" customFormat="1" ht="21" customHeight="1" thickBot="1" x14ac:dyDescent="0.2">
      <c r="B4" s="120" t="s">
        <v>2</v>
      </c>
      <c r="C4" s="121"/>
      <c r="D4" s="122"/>
      <c r="E4" s="2" t="s">
        <v>3</v>
      </c>
      <c r="F4" s="2" t="s">
        <v>4</v>
      </c>
      <c r="G4" s="3" t="s">
        <v>5</v>
      </c>
      <c r="H4" s="4" t="s">
        <v>6</v>
      </c>
      <c r="I4" s="4" t="s">
        <v>7</v>
      </c>
    </row>
    <row r="5" spans="2:9" s="12" customFormat="1" ht="21" customHeight="1" x14ac:dyDescent="0.15">
      <c r="B5" s="123" t="s">
        <v>8</v>
      </c>
      <c r="C5" s="6" t="s">
        <v>9</v>
      </c>
      <c r="D5" s="7" t="s">
        <v>10</v>
      </c>
      <c r="E5" s="8">
        <v>4285</v>
      </c>
      <c r="F5" s="8">
        <v>6879</v>
      </c>
      <c r="G5" s="9">
        <v>5228</v>
      </c>
      <c r="H5" s="10">
        <f t="shared" ref="H5:H25" si="0">(E5-F5)/F5</f>
        <v>-0.37708969326937053</v>
      </c>
      <c r="I5" s="11">
        <f t="shared" ref="I5:I40" si="1">(E5-G5)/G5</f>
        <v>-0.18037490436113238</v>
      </c>
    </row>
    <row r="6" spans="2:9" s="12" customFormat="1" ht="21" customHeight="1" x14ac:dyDescent="0.15">
      <c r="B6" s="124"/>
      <c r="C6" s="7"/>
      <c r="D6" s="13" t="s">
        <v>11</v>
      </c>
      <c r="E6" s="14">
        <f>SUM(E5)</f>
        <v>4285</v>
      </c>
      <c r="F6" s="14">
        <f>SUM(F5)</f>
        <v>6879</v>
      </c>
      <c r="G6" s="15">
        <f>SUM(G5)</f>
        <v>5228</v>
      </c>
      <c r="H6" s="16">
        <f t="shared" si="0"/>
        <v>-0.37708969326937053</v>
      </c>
      <c r="I6" s="17">
        <f t="shared" si="1"/>
        <v>-0.18037490436113238</v>
      </c>
    </row>
    <row r="7" spans="2:9" s="12" customFormat="1" ht="21" customHeight="1" x14ac:dyDescent="0.15">
      <c r="B7" s="124"/>
      <c r="C7" s="18" t="s">
        <v>12</v>
      </c>
      <c r="D7" s="19" t="s">
        <v>13</v>
      </c>
      <c r="E7" s="20">
        <v>74</v>
      </c>
      <c r="F7" s="20">
        <v>175</v>
      </c>
      <c r="G7" s="21">
        <v>234</v>
      </c>
      <c r="H7" s="22">
        <f t="shared" si="0"/>
        <v>-0.57714285714285718</v>
      </c>
      <c r="I7" s="23">
        <f t="shared" si="1"/>
        <v>-0.68376068376068377</v>
      </c>
    </row>
    <row r="8" spans="2:9" s="12" customFormat="1" ht="21" customHeight="1" x14ac:dyDescent="0.15">
      <c r="B8" s="124"/>
      <c r="C8" s="7"/>
      <c r="D8" s="13" t="s">
        <v>14</v>
      </c>
      <c r="E8" s="24">
        <f>SUM(E7)</f>
        <v>74</v>
      </c>
      <c r="F8" s="24">
        <f>SUM(F7)</f>
        <v>175</v>
      </c>
      <c r="G8" s="25">
        <f>SUM(G7)</f>
        <v>234</v>
      </c>
      <c r="H8" s="16">
        <f t="shared" si="0"/>
        <v>-0.57714285714285718</v>
      </c>
      <c r="I8" s="17">
        <f t="shared" si="1"/>
        <v>-0.68376068376068377</v>
      </c>
    </row>
    <row r="9" spans="2:9" s="12" customFormat="1" ht="21" customHeight="1" x14ac:dyDescent="0.15">
      <c r="B9" s="124"/>
      <c r="C9" s="26" t="s">
        <v>15</v>
      </c>
      <c r="D9" s="37" t="s">
        <v>16</v>
      </c>
      <c r="E9" s="20">
        <v>680</v>
      </c>
      <c r="F9" s="20">
        <v>1897</v>
      </c>
      <c r="G9" s="21">
        <v>1033</v>
      </c>
      <c r="H9" s="22">
        <f t="shared" si="0"/>
        <v>-0.64153927253558252</v>
      </c>
      <c r="I9" s="23">
        <f t="shared" si="1"/>
        <v>-0.34172313649564373</v>
      </c>
    </row>
    <row r="10" spans="2:9" s="12" customFormat="1" ht="21" customHeight="1" x14ac:dyDescent="0.15">
      <c r="B10" s="124"/>
      <c r="C10" s="27"/>
      <c r="D10" s="13" t="s">
        <v>17</v>
      </c>
      <c r="E10" s="24">
        <f>SUM(E9)</f>
        <v>680</v>
      </c>
      <c r="F10" s="24">
        <f>SUM(F9)</f>
        <v>1897</v>
      </c>
      <c r="G10" s="25">
        <f>SUM(G9)</f>
        <v>1033</v>
      </c>
      <c r="H10" s="16">
        <f t="shared" si="0"/>
        <v>-0.64153927253558252</v>
      </c>
      <c r="I10" s="17">
        <f t="shared" si="1"/>
        <v>-0.34172313649564373</v>
      </c>
    </row>
    <row r="11" spans="2:9" s="12" customFormat="1" ht="21" customHeight="1" x14ac:dyDescent="0.15">
      <c r="B11" s="124"/>
      <c r="C11" s="28" t="s">
        <v>18</v>
      </c>
      <c r="D11" s="37" t="s">
        <v>19</v>
      </c>
      <c r="E11" s="20">
        <v>523</v>
      </c>
      <c r="F11" s="20">
        <v>1205</v>
      </c>
      <c r="G11" s="21">
        <v>1345</v>
      </c>
      <c r="H11" s="29">
        <f t="shared" si="0"/>
        <v>-0.56597510373443982</v>
      </c>
      <c r="I11" s="23">
        <f t="shared" si="1"/>
        <v>-0.61115241635687734</v>
      </c>
    </row>
    <row r="12" spans="2:9" s="12" customFormat="1" ht="21" customHeight="1" x14ac:dyDescent="0.15">
      <c r="B12" s="124"/>
      <c r="C12" s="7"/>
      <c r="D12" s="13" t="s">
        <v>20</v>
      </c>
      <c r="E12" s="24">
        <f>SUM(E11)</f>
        <v>523</v>
      </c>
      <c r="F12" s="24">
        <f>SUM(F11)</f>
        <v>1205</v>
      </c>
      <c r="G12" s="25">
        <f>SUM(G11)</f>
        <v>1345</v>
      </c>
      <c r="H12" s="16">
        <f t="shared" si="0"/>
        <v>-0.56597510373443982</v>
      </c>
      <c r="I12" s="17">
        <f t="shared" si="1"/>
        <v>-0.61115241635687734</v>
      </c>
    </row>
    <row r="13" spans="2:9" s="12" customFormat="1" ht="21" customHeight="1" x14ac:dyDescent="0.15">
      <c r="B13" s="124"/>
      <c r="C13" s="30" t="s">
        <v>21</v>
      </c>
      <c r="D13" s="37" t="s">
        <v>22</v>
      </c>
      <c r="E13" s="20">
        <v>21</v>
      </c>
      <c r="F13" s="20">
        <v>114</v>
      </c>
      <c r="G13" s="21">
        <v>340</v>
      </c>
      <c r="H13" s="22">
        <f t="shared" si="0"/>
        <v>-0.81578947368421051</v>
      </c>
      <c r="I13" s="23">
        <f t="shared" si="1"/>
        <v>-0.93823529411764706</v>
      </c>
    </row>
    <row r="14" spans="2:9" s="12" customFormat="1" ht="21" customHeight="1" x14ac:dyDescent="0.15">
      <c r="B14" s="124"/>
      <c r="C14" s="30"/>
      <c r="D14" s="61" t="s">
        <v>23</v>
      </c>
      <c r="E14" s="20">
        <v>1551</v>
      </c>
      <c r="F14" s="20">
        <v>2699</v>
      </c>
      <c r="G14" s="31" t="s">
        <v>24</v>
      </c>
      <c r="H14" s="22">
        <f t="shared" si="0"/>
        <v>-0.42534271952575026</v>
      </c>
      <c r="I14" s="32" t="s">
        <v>24</v>
      </c>
    </row>
    <row r="15" spans="2:9" s="12" customFormat="1" ht="18" customHeight="1" x14ac:dyDescent="0.15">
      <c r="B15" s="124"/>
      <c r="C15" s="7"/>
      <c r="D15" s="13" t="s">
        <v>25</v>
      </c>
      <c r="E15" s="24">
        <f>SUM(E13:E14)</f>
        <v>1572</v>
      </c>
      <c r="F15" s="24">
        <f>SUM(F13:F14)</f>
        <v>2813</v>
      </c>
      <c r="G15" s="25">
        <v>340</v>
      </c>
      <c r="H15" s="16">
        <f t="shared" si="0"/>
        <v>-0.44116601493067897</v>
      </c>
      <c r="I15" s="17">
        <f t="shared" si="1"/>
        <v>3.6235294117647059</v>
      </c>
    </row>
    <row r="16" spans="2:9" s="12" customFormat="1" ht="21" customHeight="1" x14ac:dyDescent="0.15">
      <c r="B16" s="124"/>
      <c r="C16" s="40" t="s">
        <v>26</v>
      </c>
      <c r="D16" s="37" t="s">
        <v>27</v>
      </c>
      <c r="E16" s="20">
        <v>3</v>
      </c>
      <c r="F16" s="20">
        <v>4</v>
      </c>
      <c r="G16" s="21">
        <v>4</v>
      </c>
      <c r="H16" s="22">
        <f>(E16-F16)/F16</f>
        <v>-0.25</v>
      </c>
      <c r="I16" s="23">
        <f t="shared" si="1"/>
        <v>-0.25</v>
      </c>
    </row>
    <row r="17" spans="2:16" s="12" customFormat="1" ht="21" customHeight="1" x14ac:dyDescent="0.15">
      <c r="B17" s="124"/>
      <c r="C17" s="7"/>
      <c r="D17" s="13" t="s">
        <v>28</v>
      </c>
      <c r="E17" s="24">
        <f>E16</f>
        <v>3</v>
      </c>
      <c r="F17" s="24">
        <f>F16</f>
        <v>4</v>
      </c>
      <c r="G17" s="25">
        <f>G16</f>
        <v>4</v>
      </c>
      <c r="H17" s="16">
        <f>(E17-F17)/F17</f>
        <v>-0.25</v>
      </c>
      <c r="I17" s="17">
        <f t="shared" si="1"/>
        <v>-0.25</v>
      </c>
    </row>
    <row r="18" spans="2:16" s="12" customFormat="1" ht="21" customHeight="1" x14ac:dyDescent="0.15">
      <c r="B18" s="125" t="s">
        <v>29</v>
      </c>
      <c r="C18" s="126"/>
      <c r="D18" s="126"/>
      <c r="E18" s="33">
        <f>E6+E8+E10+E12+E15+E17</f>
        <v>7137</v>
      </c>
      <c r="F18" s="33">
        <f>F6+F8+F10+F12+F15+F17</f>
        <v>12973</v>
      </c>
      <c r="G18" s="34">
        <f>G6+G8+G10+G12+G15+G17</f>
        <v>8184</v>
      </c>
      <c r="H18" s="35">
        <f t="shared" si="0"/>
        <v>-0.44985739613042475</v>
      </c>
      <c r="I18" s="36">
        <f t="shared" si="1"/>
        <v>-0.12793255131964809</v>
      </c>
    </row>
    <row r="19" spans="2:16" s="12" customFormat="1" ht="21" customHeight="1" x14ac:dyDescent="0.15">
      <c r="B19" s="127" t="s">
        <v>30</v>
      </c>
      <c r="C19" s="128" t="s">
        <v>31</v>
      </c>
      <c r="D19" s="129"/>
      <c r="E19" s="20">
        <v>2</v>
      </c>
      <c r="F19" s="20">
        <v>0</v>
      </c>
      <c r="G19" s="21">
        <v>586</v>
      </c>
      <c r="H19" s="22" t="s">
        <v>32</v>
      </c>
      <c r="I19" s="23">
        <f t="shared" si="1"/>
        <v>-0.9965870307167235</v>
      </c>
    </row>
    <row r="20" spans="2:16" s="12" customFormat="1" ht="21" customHeight="1" x14ac:dyDescent="0.15">
      <c r="B20" s="124"/>
      <c r="C20" s="128" t="s">
        <v>33</v>
      </c>
      <c r="D20" s="129"/>
      <c r="E20" s="20">
        <v>788</v>
      </c>
      <c r="F20" s="20">
        <v>2402</v>
      </c>
      <c r="G20" s="21">
        <v>1239</v>
      </c>
      <c r="H20" s="22">
        <f t="shared" si="0"/>
        <v>-0.67194004995836798</v>
      </c>
      <c r="I20" s="23">
        <f t="shared" si="1"/>
        <v>-0.3640032284100081</v>
      </c>
    </row>
    <row r="21" spans="2:16" s="12" customFormat="1" ht="21" customHeight="1" x14ac:dyDescent="0.15">
      <c r="B21" s="124"/>
      <c r="C21" s="128" t="s">
        <v>34</v>
      </c>
      <c r="D21" s="129"/>
      <c r="E21" s="20">
        <v>548</v>
      </c>
      <c r="F21" s="20">
        <v>1814</v>
      </c>
      <c r="G21" s="21">
        <v>713</v>
      </c>
      <c r="H21" s="22">
        <f t="shared" si="0"/>
        <v>-0.69790518191841233</v>
      </c>
      <c r="I21" s="23">
        <f t="shared" si="1"/>
        <v>-0.23141654978962131</v>
      </c>
    </row>
    <row r="22" spans="2:16" s="38" customFormat="1" ht="21" customHeight="1" x14ac:dyDescent="0.15">
      <c r="B22" s="125" t="s">
        <v>35</v>
      </c>
      <c r="C22" s="126"/>
      <c r="D22" s="126"/>
      <c r="E22" s="33">
        <f>SUM(E19:E21)</f>
        <v>1338</v>
      </c>
      <c r="F22" s="33">
        <f>SUM(F19:F21)</f>
        <v>4216</v>
      </c>
      <c r="G22" s="34">
        <f>SUM(G19:G21)</f>
        <v>2538</v>
      </c>
      <c r="H22" s="35">
        <f t="shared" si="0"/>
        <v>-0.68263757115749524</v>
      </c>
      <c r="I22" s="36">
        <f t="shared" si="1"/>
        <v>-0.4728132387706856</v>
      </c>
      <c r="L22" s="39"/>
    </row>
    <row r="23" spans="2:16" s="12" customFormat="1" ht="21" customHeight="1" x14ac:dyDescent="0.15">
      <c r="B23" s="130" t="s">
        <v>36</v>
      </c>
      <c r="C23" s="131" t="s">
        <v>37</v>
      </c>
      <c r="D23" s="132"/>
      <c r="E23" s="20">
        <v>413</v>
      </c>
      <c r="F23" s="20">
        <v>631</v>
      </c>
      <c r="G23" s="21">
        <v>558</v>
      </c>
      <c r="H23" s="22">
        <f t="shared" si="0"/>
        <v>-0.34548335974643424</v>
      </c>
      <c r="I23" s="23">
        <f t="shared" si="1"/>
        <v>-0.25985663082437277</v>
      </c>
      <c r="M23" s="12" t="s">
        <v>38</v>
      </c>
    </row>
    <row r="24" spans="2:16" s="12" customFormat="1" ht="21" customHeight="1" x14ac:dyDescent="0.15">
      <c r="B24" s="124"/>
      <c r="C24" s="128" t="s">
        <v>39</v>
      </c>
      <c r="D24" s="133"/>
      <c r="E24" s="20">
        <v>345</v>
      </c>
      <c r="F24" s="20">
        <v>467</v>
      </c>
      <c r="G24" s="21">
        <v>569</v>
      </c>
      <c r="H24" s="22">
        <f t="shared" si="0"/>
        <v>-0.26124197002141325</v>
      </c>
      <c r="I24" s="23">
        <f t="shared" si="1"/>
        <v>-0.39367311072056238</v>
      </c>
    </row>
    <row r="25" spans="2:16" s="12" customFormat="1" ht="21" customHeight="1" thickBot="1" x14ac:dyDescent="0.2">
      <c r="B25" s="134" t="s">
        <v>40</v>
      </c>
      <c r="C25" s="135"/>
      <c r="D25" s="135"/>
      <c r="E25" s="41">
        <f>SUM(E23:E24)</f>
        <v>758</v>
      </c>
      <c r="F25" s="41">
        <f>SUM(F23:F24)</f>
        <v>1098</v>
      </c>
      <c r="G25" s="42">
        <f>SUM(G23:G24)</f>
        <v>1127</v>
      </c>
      <c r="H25" s="43">
        <f t="shared" si="0"/>
        <v>-0.30965391621129323</v>
      </c>
      <c r="I25" s="44">
        <f t="shared" si="1"/>
        <v>-0.32741792369121564</v>
      </c>
    </row>
    <row r="26" spans="2:16" s="38" customFormat="1" ht="21" customHeight="1" thickBot="1" x14ac:dyDescent="0.2">
      <c r="B26" s="99" t="s">
        <v>41</v>
      </c>
      <c r="C26" s="100"/>
      <c r="D26" s="101"/>
      <c r="E26" s="45">
        <f>SUM(E25,E22,E18,46)</f>
        <v>9279</v>
      </c>
      <c r="F26" s="45">
        <f>SUM(F25,F22,F18)</f>
        <v>18287</v>
      </c>
      <c r="G26" s="45">
        <f>SUM(G18,G22,G25)</f>
        <v>11849</v>
      </c>
      <c r="H26" s="46">
        <f>(E26-F26)/F26</f>
        <v>-0.49259036473997925</v>
      </c>
      <c r="I26" s="46">
        <f t="shared" si="1"/>
        <v>-0.21689594058570344</v>
      </c>
    </row>
    <row r="27" spans="2:16" s="50" customFormat="1" ht="15" customHeight="1" x14ac:dyDescent="0.15">
      <c r="B27" s="108" t="s">
        <v>42</v>
      </c>
      <c r="C27" s="108"/>
      <c r="D27" s="108"/>
      <c r="E27" s="108"/>
      <c r="F27" s="47"/>
      <c r="G27" s="47"/>
      <c r="H27" s="48"/>
      <c r="I27" s="49"/>
    </row>
    <row r="28" spans="2:16" s="50" customFormat="1" ht="15" customHeight="1" x14ac:dyDescent="0.15">
      <c r="B28" s="51"/>
      <c r="C28" s="51"/>
      <c r="D28" s="51"/>
      <c r="E28" s="51"/>
      <c r="F28" s="47"/>
      <c r="G28" s="47"/>
      <c r="H28" s="48"/>
      <c r="I28" s="52"/>
    </row>
    <row r="29" spans="2:16" s="12" customFormat="1" ht="21" customHeight="1" thickBot="1" x14ac:dyDescent="0.2">
      <c r="B29" s="53" t="s">
        <v>43</v>
      </c>
      <c r="C29" s="54"/>
      <c r="D29" s="54"/>
      <c r="E29" s="55"/>
      <c r="F29" s="55"/>
      <c r="G29" s="55"/>
      <c r="H29" s="52"/>
      <c r="I29" s="52"/>
    </row>
    <row r="30" spans="2:16" s="12" customFormat="1" ht="21" customHeight="1" x14ac:dyDescent="0.15">
      <c r="B30" s="109" t="s">
        <v>44</v>
      </c>
      <c r="C30" s="112" t="s">
        <v>45</v>
      </c>
      <c r="D30" s="113"/>
      <c r="E30" s="56">
        <v>13632</v>
      </c>
      <c r="F30" s="96">
        <v>13752</v>
      </c>
      <c r="G30" s="95">
        <v>13653</v>
      </c>
      <c r="H30" s="57">
        <f t="shared" ref="H30:H35" si="2">(E30-F30)/F30</f>
        <v>-8.7260034904013961E-3</v>
      </c>
      <c r="I30" s="11">
        <f>(E30-G30)/G30</f>
        <v>-1.5381234893430016E-3</v>
      </c>
      <c r="K30" s="55"/>
      <c r="L30" s="58"/>
      <c r="M30" s="59"/>
      <c r="N30" s="59"/>
      <c r="P30" s="60"/>
    </row>
    <row r="31" spans="2:16" s="12" customFormat="1" ht="21" customHeight="1" x14ac:dyDescent="0.15">
      <c r="B31" s="110"/>
      <c r="C31" s="114" t="s">
        <v>46</v>
      </c>
      <c r="D31" s="115"/>
      <c r="E31" s="62">
        <v>528</v>
      </c>
      <c r="F31" s="97">
        <v>1500</v>
      </c>
      <c r="G31" s="21">
        <v>1602</v>
      </c>
      <c r="H31" s="63">
        <f t="shared" si="2"/>
        <v>-0.64800000000000002</v>
      </c>
      <c r="I31" s="23">
        <f>(E31-G31)/G31</f>
        <v>-0.67041198501872656</v>
      </c>
      <c r="K31" s="55"/>
      <c r="L31" s="58"/>
      <c r="M31" s="59"/>
      <c r="N31" s="59"/>
      <c r="P31" s="60"/>
    </row>
    <row r="32" spans="2:16" s="12" customFormat="1" ht="21" customHeight="1" x14ac:dyDescent="0.15">
      <c r="B32" s="110"/>
      <c r="C32" s="114" t="s">
        <v>47</v>
      </c>
      <c r="D32" s="115"/>
      <c r="E32" s="62">
        <v>1136</v>
      </c>
      <c r="F32" s="97">
        <v>1958</v>
      </c>
      <c r="G32" s="21">
        <v>663</v>
      </c>
      <c r="H32" s="63">
        <f t="shared" si="2"/>
        <v>-0.41981613891726249</v>
      </c>
      <c r="I32" s="23">
        <f>(E32-G32)/G32</f>
        <v>0.71342383107088991</v>
      </c>
      <c r="K32" s="55"/>
      <c r="L32" s="58"/>
      <c r="M32" s="59"/>
      <c r="N32" s="59"/>
      <c r="P32" s="60"/>
    </row>
    <row r="33" spans="2:16" s="12" customFormat="1" ht="21" customHeight="1" x14ac:dyDescent="0.15">
      <c r="B33" s="110"/>
      <c r="C33" s="114" t="s">
        <v>48</v>
      </c>
      <c r="D33" s="115"/>
      <c r="E33" s="62">
        <v>24257</v>
      </c>
      <c r="F33" s="97">
        <v>25180</v>
      </c>
      <c r="G33" s="21">
        <v>23287</v>
      </c>
      <c r="H33" s="63">
        <f t="shared" si="2"/>
        <v>-3.6656076250992854E-2</v>
      </c>
      <c r="I33" s="23">
        <f>(E33-G33)/G33</f>
        <v>4.1654141795851765E-2</v>
      </c>
      <c r="K33" s="55"/>
      <c r="L33" s="58"/>
      <c r="M33" s="59"/>
      <c r="N33" s="59"/>
      <c r="P33" s="60"/>
    </row>
    <row r="34" spans="2:16" s="12" customFormat="1" ht="21" customHeight="1" thickBot="1" x14ac:dyDescent="0.2">
      <c r="B34" s="111"/>
      <c r="C34" s="116" t="s">
        <v>49</v>
      </c>
      <c r="D34" s="117"/>
      <c r="E34" s="64">
        <v>362</v>
      </c>
      <c r="F34" s="98">
        <v>661</v>
      </c>
      <c r="G34" s="21">
        <v>531</v>
      </c>
      <c r="H34" s="63">
        <f t="shared" si="2"/>
        <v>-0.45234493192133129</v>
      </c>
      <c r="I34" s="23">
        <f>(E34-G34)/G34</f>
        <v>-0.31826741996233521</v>
      </c>
      <c r="K34" s="55"/>
      <c r="L34" s="58"/>
      <c r="M34" s="59"/>
      <c r="N34" s="59"/>
      <c r="P34" s="60"/>
    </row>
    <row r="35" spans="2:16" s="12" customFormat="1" ht="21" customHeight="1" thickBot="1" x14ac:dyDescent="0.2">
      <c r="B35" s="99" t="s">
        <v>50</v>
      </c>
      <c r="C35" s="100"/>
      <c r="D35" s="101"/>
      <c r="E35" s="45">
        <f>SUM(E30:E34)</f>
        <v>39915</v>
      </c>
      <c r="F35" s="45">
        <v>43051</v>
      </c>
      <c r="G35" s="45">
        <v>39736</v>
      </c>
      <c r="H35" s="65">
        <f t="shared" si="2"/>
        <v>-7.2843836380107316E-2</v>
      </c>
      <c r="I35" s="66">
        <f t="shared" si="1"/>
        <v>4.5047312260922089E-3</v>
      </c>
      <c r="J35" s="67"/>
      <c r="K35" s="67"/>
      <c r="L35" s="68"/>
      <c r="M35" s="69"/>
      <c r="N35" s="69"/>
      <c r="P35" s="60"/>
    </row>
    <row r="36" spans="2:16" s="73" customFormat="1" ht="21" customHeight="1" thickBot="1" x14ac:dyDescent="0.2">
      <c r="B36" s="70"/>
      <c r="C36" s="70"/>
      <c r="D36" s="70"/>
      <c r="E36" s="71"/>
      <c r="F36" s="71"/>
      <c r="G36" s="71"/>
      <c r="H36" s="72"/>
      <c r="I36" s="49"/>
      <c r="L36" s="12"/>
      <c r="M36" s="12"/>
      <c r="N36" s="12"/>
      <c r="O36" s="12"/>
    </row>
    <row r="37" spans="2:16" s="12" customFormat="1" ht="21" customHeight="1" thickBot="1" x14ac:dyDescent="0.2">
      <c r="B37" s="102" t="s">
        <v>51</v>
      </c>
      <c r="C37" s="103"/>
      <c r="D37" s="104"/>
      <c r="E37" s="74">
        <f>SUM(E26,E35)</f>
        <v>49194</v>
      </c>
      <c r="F37" s="74">
        <f>SUM(F26,F35)</f>
        <v>61338</v>
      </c>
      <c r="G37" s="75">
        <v>51585</v>
      </c>
      <c r="H37" s="76">
        <f>(E37-F37)/F37</f>
        <v>-0.19798493592878802</v>
      </c>
      <c r="I37" s="77">
        <f t="shared" si="1"/>
        <v>-4.6350683338179703E-2</v>
      </c>
      <c r="M37" s="67"/>
    </row>
    <row r="38" spans="2:16" s="73" customFormat="1" ht="13.5" customHeight="1" x14ac:dyDescent="0.15">
      <c r="B38" s="78"/>
      <c r="C38" s="78"/>
      <c r="D38" s="78"/>
      <c r="E38" s="79"/>
      <c r="F38" s="79"/>
      <c r="G38" s="79"/>
      <c r="H38" s="80"/>
      <c r="I38" s="81"/>
    </row>
    <row r="39" spans="2:16" s="73" customFormat="1" ht="16.5" customHeight="1" thickBot="1" x14ac:dyDescent="0.2">
      <c r="B39" s="82" t="s">
        <v>52</v>
      </c>
      <c r="C39" s="83"/>
      <c r="D39" s="83"/>
      <c r="E39" s="84"/>
      <c r="F39" s="84"/>
      <c r="G39" s="84"/>
      <c r="H39" s="85"/>
      <c r="I39" s="86"/>
    </row>
    <row r="40" spans="2:16" s="12" customFormat="1" ht="21" customHeight="1" thickBot="1" x14ac:dyDescent="0.2">
      <c r="B40" s="105" t="s">
        <v>53</v>
      </c>
      <c r="C40" s="106"/>
      <c r="D40" s="107"/>
      <c r="E40" s="87">
        <v>50382</v>
      </c>
      <c r="F40" s="87">
        <v>55158</v>
      </c>
      <c r="G40" s="87">
        <v>62233</v>
      </c>
      <c r="H40" s="88">
        <f>(E40-F40)/F40</f>
        <v>-8.6587621015990421E-2</v>
      </c>
      <c r="I40" s="89">
        <f t="shared" si="1"/>
        <v>-0.19042951488759982</v>
      </c>
    </row>
    <row r="41" spans="2:16" s="12" customFormat="1" ht="3.75" customHeight="1" x14ac:dyDescent="0.15">
      <c r="B41" s="94"/>
      <c r="C41" s="94"/>
      <c r="D41" s="94"/>
      <c r="E41" s="92"/>
      <c r="F41" s="92"/>
      <c r="G41" s="92"/>
      <c r="H41" s="93"/>
      <c r="I41" s="93"/>
    </row>
    <row r="42" spans="2:16" s="38" customFormat="1" ht="18" customHeight="1" x14ac:dyDescent="0.15">
      <c r="B42" s="90"/>
    </row>
    <row r="43" spans="2:16" s="38" customFormat="1" ht="18" customHeight="1" x14ac:dyDescent="0.15">
      <c r="B43" s="91"/>
      <c r="H43" s="39"/>
    </row>
    <row r="44" spans="2:16" s="38" customFormat="1" ht="18" customHeight="1" x14ac:dyDescent="0.15"/>
    <row r="45" spans="2:16" s="12" customFormat="1" ht="18" customHeight="1" x14ac:dyDescent="0.15"/>
    <row r="46" spans="2:16" s="12" customFormat="1" ht="15.75" customHeight="1" x14ac:dyDescent="0.15"/>
    <row r="47" spans="2:16" s="12" customFormat="1" ht="15.75" customHeight="1" x14ac:dyDescent="0.15"/>
    <row r="48" spans="2:16" s="12" customFormat="1" ht="15.75" customHeight="1" x14ac:dyDescent="0.15"/>
    <row r="49" s="12" customFormat="1" ht="15.75" customHeight="1" x14ac:dyDescent="0.15"/>
    <row r="50" s="12" customFormat="1" ht="15.75" customHeight="1" x14ac:dyDescent="0.15"/>
    <row r="51" s="12" customFormat="1" ht="15.75" customHeight="1" x14ac:dyDescent="0.15"/>
    <row r="52" s="12" customFormat="1" ht="15.75" customHeight="1" x14ac:dyDescent="0.15"/>
    <row r="53" s="12" customFormat="1" ht="15.75" customHeight="1" x14ac:dyDescent="0.15"/>
    <row r="54" s="12" customFormat="1" ht="15.75" customHeight="1" x14ac:dyDescent="0.15"/>
    <row r="55" s="12" customFormat="1" ht="15.75" customHeight="1" x14ac:dyDescent="0.15"/>
    <row r="56" s="12" customFormat="1" ht="15.75" customHeight="1" x14ac:dyDescent="0.15"/>
    <row r="57" s="12" customFormat="1" ht="15.75" customHeight="1" x14ac:dyDescent="0.15"/>
    <row r="58" s="12" customFormat="1" ht="15.75" customHeight="1" x14ac:dyDescent="0.15"/>
    <row r="59" s="12" customFormat="1" ht="15.75" customHeight="1" x14ac:dyDescent="0.15"/>
    <row r="60" s="12" customFormat="1" ht="15.75" customHeight="1" x14ac:dyDescent="0.15"/>
    <row r="61" s="12" customFormat="1" ht="15.75" customHeight="1" x14ac:dyDescent="0.15"/>
    <row r="62" s="12" customFormat="1" ht="15.75" customHeight="1" x14ac:dyDescent="0.15"/>
    <row r="63" s="12" customFormat="1" ht="15.75" customHeight="1" x14ac:dyDescent="0.15"/>
    <row r="64" s="12" customFormat="1" ht="15.75" customHeight="1" x14ac:dyDescent="0.15"/>
    <row r="65" s="12" customFormat="1" ht="15.75" customHeight="1" x14ac:dyDescent="0.15"/>
    <row r="66" s="12" customFormat="1" ht="15.75" customHeight="1" x14ac:dyDescent="0.15"/>
    <row r="67" s="12" customFormat="1" ht="15.75" customHeight="1" x14ac:dyDescent="0.15"/>
    <row r="68" s="12" customFormat="1" ht="15.75" customHeight="1" x14ac:dyDescent="0.15"/>
    <row r="69" s="12" customFormat="1" ht="15.75" customHeight="1" x14ac:dyDescent="0.15"/>
    <row r="70" s="12" customFormat="1" ht="15.75" customHeight="1" x14ac:dyDescent="0.15"/>
    <row r="71" s="12" customFormat="1" ht="15.75" customHeight="1" x14ac:dyDescent="0.15"/>
    <row r="72" s="12" customFormat="1" ht="15.75" customHeight="1" x14ac:dyDescent="0.15"/>
    <row r="73" s="12" customFormat="1" ht="15.75" customHeight="1" x14ac:dyDescent="0.15"/>
    <row r="74" s="12" customFormat="1" ht="15.75" customHeight="1" x14ac:dyDescent="0.15"/>
    <row r="75" s="12" customFormat="1" ht="15.75" customHeight="1" x14ac:dyDescent="0.15"/>
    <row r="76" s="12" customFormat="1" ht="15.75" customHeight="1" x14ac:dyDescent="0.15"/>
    <row r="77" s="12" customFormat="1" ht="15.75" customHeight="1" x14ac:dyDescent="0.15"/>
  </sheetData>
  <mergeCells count="25">
    <mergeCell ref="B26:D26"/>
    <mergeCell ref="B2:I2"/>
    <mergeCell ref="B3:I3"/>
    <mergeCell ref="B4:D4"/>
    <mergeCell ref="B5:B17"/>
    <mergeCell ref="B18:D18"/>
    <mergeCell ref="B19:B21"/>
    <mergeCell ref="C19:D19"/>
    <mergeCell ref="C20:D20"/>
    <mergeCell ref="C21:D21"/>
    <mergeCell ref="B22:D22"/>
    <mergeCell ref="B23:B24"/>
    <mergeCell ref="C23:D23"/>
    <mergeCell ref="C24:D24"/>
    <mergeCell ref="B25:D25"/>
    <mergeCell ref="B35:D35"/>
    <mergeCell ref="B37:D37"/>
    <mergeCell ref="B40:D40"/>
    <mergeCell ref="B27:E27"/>
    <mergeCell ref="B30:B34"/>
    <mergeCell ref="C30:D30"/>
    <mergeCell ref="C31:D31"/>
    <mergeCell ref="C32:D32"/>
    <mergeCell ref="C33:D33"/>
    <mergeCell ref="C34:D34"/>
  </mergeCells>
  <phoneticPr fontId="3" type="noConversion"/>
  <pageMargins left="1.1023622047244095" right="0.74803149606299213" top="0.43307086614173229" bottom="0.31496062992125984" header="0.19685039370078741" footer="0.27559055118110237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</vt:lpstr>
    </vt:vector>
  </TitlesOfParts>
  <Company>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Jiyeon Yeom</dc:creator>
  <cp:lastModifiedBy>Jiyeon Yeom</cp:lastModifiedBy>
  <cp:lastPrinted>2016-02-01T02:49:39Z</cp:lastPrinted>
  <dcterms:created xsi:type="dcterms:W3CDTF">2016-02-01T02:40:16Z</dcterms:created>
  <dcterms:modified xsi:type="dcterms:W3CDTF">2016-02-01T04:35:33Z</dcterms:modified>
</cp:coreProperties>
</file>