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판매실적\2019\월별 테이블\"/>
    </mc:Choice>
  </mc:AlternateContent>
  <xr:revisionPtr revIDLastSave="0" documentId="8_{5460B88A-91AE-4186-937B-A35C8B86587C}" xr6:coauthVersionLast="36" xr6:coauthVersionMax="36" xr10:uidLastSave="{00000000-0000-0000-0000-000000000000}"/>
  <bookViews>
    <workbookView xWindow="0" yWindow="0" windowWidth="24000" windowHeight="9660" xr2:uid="{13D525AA-E153-4646-95EB-57EDF9C6BFBA}"/>
  </bookViews>
  <sheets>
    <sheet name="5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1" l="1"/>
  <c r="O45" i="1" s="1"/>
  <c r="H45" i="1"/>
  <c r="E45" i="1"/>
  <c r="G45" i="1" s="1"/>
  <c r="E42" i="1"/>
  <c r="E40" i="1"/>
  <c r="D40" i="1"/>
  <c r="G40" i="1" s="1"/>
  <c r="M39" i="1"/>
  <c r="O39" i="1" s="1"/>
  <c r="H39" i="1"/>
  <c r="E39" i="1"/>
  <c r="G39" i="1" s="1"/>
  <c r="M38" i="1"/>
  <c r="O38" i="1" s="1"/>
  <c r="H38" i="1"/>
  <c r="E38" i="1"/>
  <c r="G38" i="1" s="1"/>
  <c r="M37" i="1"/>
  <c r="O37" i="1" s="1"/>
  <c r="H37" i="1"/>
  <c r="E37" i="1"/>
  <c r="G37" i="1" s="1"/>
  <c r="M36" i="1"/>
  <c r="O36" i="1" s="1"/>
  <c r="H36" i="1"/>
  <c r="E36" i="1"/>
  <c r="G36" i="1" s="1"/>
  <c r="M35" i="1"/>
  <c r="M40" i="1" s="1"/>
  <c r="O40" i="1" s="1"/>
  <c r="H35" i="1"/>
  <c r="E35" i="1"/>
  <c r="G35" i="1" s="1"/>
  <c r="E30" i="1"/>
  <c r="G29" i="1"/>
  <c r="E29" i="1"/>
  <c r="D29" i="1"/>
  <c r="H29" i="1" s="1"/>
  <c r="M28" i="1"/>
  <c r="O28" i="1" s="1"/>
  <c r="H28" i="1"/>
  <c r="E28" i="1"/>
  <c r="G28" i="1" s="1"/>
  <c r="M27" i="1"/>
  <c r="O27" i="1" s="1"/>
  <c r="H27" i="1"/>
  <c r="E27" i="1"/>
  <c r="G27" i="1" s="1"/>
  <c r="G26" i="1"/>
  <c r="E26" i="1"/>
  <c r="D26" i="1"/>
  <c r="H26" i="1" s="1"/>
  <c r="M25" i="1"/>
  <c r="G25" i="1"/>
  <c r="E25" i="1"/>
  <c r="O24" i="1"/>
  <c r="M24" i="1"/>
  <c r="M26" i="1" s="1"/>
  <c r="O26" i="1" s="1"/>
  <c r="H24" i="1"/>
  <c r="E24" i="1"/>
  <c r="G24" i="1" s="1"/>
  <c r="M23" i="1"/>
  <c r="O23" i="1" s="1"/>
  <c r="H23" i="1"/>
  <c r="G23" i="1"/>
  <c r="M22" i="1"/>
  <c r="O22" i="1" s="1"/>
  <c r="H22" i="1"/>
  <c r="G22" i="1"/>
  <c r="E21" i="1"/>
  <c r="E20" i="1"/>
  <c r="D20" i="1"/>
  <c r="H20" i="1" s="1"/>
  <c r="M19" i="1"/>
  <c r="O19" i="1" s="1"/>
  <c r="H19" i="1"/>
  <c r="G19" i="1"/>
  <c r="E19" i="1"/>
  <c r="O18" i="1"/>
  <c r="M18" i="1"/>
  <c r="H18" i="1"/>
  <c r="E18" i="1"/>
  <c r="G18" i="1" s="1"/>
  <c r="E17" i="1"/>
  <c r="D17" i="1"/>
  <c r="H17" i="1" s="1"/>
  <c r="M16" i="1"/>
  <c r="O16" i="1" s="1"/>
  <c r="H16" i="1"/>
  <c r="E16" i="1"/>
  <c r="G16" i="1" s="1"/>
  <c r="H15" i="1"/>
  <c r="E15" i="1"/>
  <c r="G15" i="1" s="1"/>
  <c r="D15" i="1"/>
  <c r="O14" i="1"/>
  <c r="M14" i="1"/>
  <c r="M15" i="1" s="1"/>
  <c r="O15" i="1" s="1"/>
  <c r="H14" i="1"/>
  <c r="E14" i="1"/>
  <c r="G14" i="1" s="1"/>
  <c r="M13" i="1"/>
  <c r="O13" i="1" s="1"/>
  <c r="E13" i="1"/>
  <c r="H12" i="1"/>
  <c r="E12" i="1"/>
  <c r="D12" i="1"/>
  <c r="G12" i="1" s="1"/>
  <c r="M11" i="1"/>
  <c r="M12" i="1" s="1"/>
  <c r="O12" i="1" s="1"/>
  <c r="H11" i="1"/>
  <c r="E11" i="1"/>
  <c r="G11" i="1" s="1"/>
  <c r="E10" i="1"/>
  <c r="D10" i="1"/>
  <c r="H10" i="1" s="1"/>
  <c r="M9" i="1"/>
  <c r="O9" i="1" s="1"/>
  <c r="H9" i="1"/>
  <c r="G9" i="1"/>
  <c r="E9" i="1"/>
  <c r="E8" i="1"/>
  <c r="D8" i="1"/>
  <c r="H8" i="1" s="1"/>
  <c r="M7" i="1"/>
  <c r="M8" i="1" s="1"/>
  <c r="O8" i="1" s="1"/>
  <c r="H7" i="1"/>
  <c r="E7" i="1"/>
  <c r="G7" i="1" s="1"/>
  <c r="E6" i="1"/>
  <c r="D6" i="1"/>
  <c r="M5" i="1"/>
  <c r="O5" i="1" s="1"/>
  <c r="H5" i="1"/>
  <c r="G5" i="1"/>
  <c r="E5" i="1"/>
  <c r="D21" i="1" l="1"/>
  <c r="G8" i="1"/>
  <c r="G10" i="1"/>
  <c r="O11" i="1"/>
  <c r="G20" i="1"/>
  <c r="G17" i="1"/>
  <c r="H40" i="1"/>
  <c r="M6" i="1"/>
  <c r="O6" i="1" s="1"/>
  <c r="O7" i="1"/>
  <c r="O35" i="1"/>
  <c r="D30" i="1"/>
  <c r="H21" i="1"/>
  <c r="G21" i="1"/>
  <c r="G6" i="1"/>
  <c r="M10" i="1"/>
  <c r="O10" i="1" s="1"/>
  <c r="M17" i="1"/>
  <c r="O17" i="1" s="1"/>
  <c r="M20" i="1"/>
  <c r="M29" i="1"/>
  <c r="O29" i="1" s="1"/>
  <c r="H6" i="1"/>
  <c r="M21" i="1" l="1"/>
  <c r="O21" i="1" s="1"/>
  <c r="O20" i="1"/>
  <c r="M30" i="1"/>
  <c r="D42" i="1"/>
  <c r="H30" i="1"/>
  <c r="G30" i="1"/>
  <c r="G42" i="1" l="1"/>
  <c r="H42" i="1"/>
  <c r="O30" i="1"/>
  <c r="M42" i="1"/>
  <c r="O42" i="1" s="1"/>
</calcChain>
</file>

<file path=xl/sharedStrings.xml><?xml version="1.0" encoding="utf-8"?>
<sst xmlns="http://schemas.openxmlformats.org/spreadsheetml/2006/main" count="112" uniqueCount="68">
  <si>
    <t>한국지엠 2019년 5월 판매실적</t>
    <phoneticPr fontId="3" type="noConversion"/>
  </si>
  <si>
    <t>한국지엠 2019년 1-5월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</si>
  <si>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</si>
  <si>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</si>
  <si>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</si>
  <si>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'19. 5.</t>
    <phoneticPr fontId="7" type="noConversion"/>
  </si>
  <si>
    <t>'19. 4.</t>
    <phoneticPr fontId="7" type="noConversion"/>
  </si>
  <si>
    <t>'18. 5.</t>
    <phoneticPr fontId="3" type="noConversion"/>
  </si>
  <si>
    <t>전월대비증감</t>
    <phoneticPr fontId="3" type="noConversion"/>
  </si>
  <si>
    <t>전년동월대비</t>
    <phoneticPr fontId="3" type="noConversion"/>
  </si>
  <si>
    <t>'19. 1-5</t>
    <phoneticPr fontId="3" type="noConversion"/>
  </si>
  <si>
    <t>'18. 1-5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</si>
  <si>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</si>
  <si>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</si>
  <si>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</si>
  <si>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</si>
  <si>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</si>
  <si>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</si>
  <si>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</si>
  <si>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</si>
  <si>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</si>
  <si>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</si>
  <si>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</si>
  <si>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</si>
  <si>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</si>
  <si>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</si>
  <si>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</si>
  <si>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</si>
  <si>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</si>
  <si>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</si>
  <si>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</si>
  <si>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</si>
  <si>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</si>
  <si>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</si>
  <si>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전기차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</si>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</sst>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4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41" fontId="9" fillId="0" borderId="23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quotePrefix="1" applyFont="1" applyFill="1" applyBorder="1" applyAlignment="1">
      <alignment horizontal="right" vertical="center"/>
    </xf>
    <xf numFmtId="41" fontId="8" fillId="0" borderId="23" xfId="1" quotePrefix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1" fontId="8" fillId="0" borderId="22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41" fontId="8" fillId="0" borderId="22" xfId="1" quotePrefix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41" fontId="2" fillId="0" borderId="21" xfId="1" quotePrefix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32" xfId="1" quotePrefix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32" xfId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41" fontId="9" fillId="5" borderId="23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2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vertical="center"/>
    </xf>
    <xf numFmtId="41" fontId="8" fillId="0" borderId="23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1" fontId="2" fillId="0" borderId="38" xfId="1" applyFont="1" applyFill="1" applyBorder="1" applyAlignment="1">
      <alignment vertical="center"/>
    </xf>
    <xf numFmtId="41" fontId="2" fillId="0" borderId="35" xfId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41" fontId="6" fillId="4" borderId="38" xfId="1" applyFont="1" applyFill="1" applyBorder="1" applyAlignment="1">
      <alignment vertical="center"/>
    </xf>
    <xf numFmtId="41" fontId="6" fillId="4" borderId="41" xfId="1" applyFont="1" applyFill="1" applyBorder="1" applyAlignment="1">
      <alignment vertical="center"/>
    </xf>
    <xf numFmtId="41" fontId="9" fillId="5" borderId="42" xfId="1" applyFont="1" applyFill="1" applyBorder="1" applyAlignment="1">
      <alignment vertical="center"/>
    </xf>
    <xf numFmtId="176" fontId="6" fillId="4" borderId="42" xfId="0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41" fontId="9" fillId="5" borderId="41" xfId="1" applyFont="1" applyFill="1" applyBorder="1" applyAlignment="1">
      <alignment vertical="center"/>
    </xf>
    <xf numFmtId="176" fontId="6" fillId="5" borderId="44" xfId="0" quotePrefix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41" fontId="6" fillId="6" borderId="10" xfId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8" borderId="10" xfId="0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vertical="center"/>
    </xf>
    <xf numFmtId="41" fontId="8" fillId="0" borderId="48" xfId="1" quotePrefix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177" fontId="2" fillId="0" borderId="2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1" fontId="2" fillId="0" borderId="52" xfId="1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center" vertical="center"/>
    </xf>
    <xf numFmtId="41" fontId="2" fillId="0" borderId="52" xfId="1" quotePrefix="1" applyFont="1" applyFill="1" applyBorder="1" applyAlignment="1">
      <alignment vertical="center"/>
    </xf>
    <xf numFmtId="41" fontId="8" fillId="0" borderId="44" xfId="1" quotePrefix="1" applyFont="1" applyFill="1" applyBorder="1" applyAlignment="1">
      <alignment horizontal="right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9" fillId="7" borderId="10" xfId="1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41" fontId="6" fillId="9" borderId="10" xfId="1" quotePrefix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41" fontId="6" fillId="10" borderId="45" xfId="1" applyFont="1" applyFill="1" applyBorder="1" applyAlignment="1">
      <alignment vertical="center"/>
    </xf>
    <xf numFmtId="176" fontId="6" fillId="10" borderId="10" xfId="0" applyNumberFormat="1" applyFont="1" applyFill="1" applyBorder="1" applyAlignment="1">
      <alignment horizontal="right" vertical="center"/>
    </xf>
    <xf numFmtId="176" fontId="6" fillId="10" borderId="9" xfId="0" applyNumberFormat="1" applyFont="1" applyFill="1" applyBorder="1" applyAlignment="1">
      <alignment horizontal="right" vertical="center"/>
    </xf>
    <xf numFmtId="41" fontId="6" fillId="11" borderId="10" xfId="1" applyFont="1" applyFill="1" applyBorder="1" applyAlignment="1">
      <alignment vertical="center"/>
    </xf>
    <xf numFmtId="41" fontId="9" fillId="12" borderId="10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9" fillId="13" borderId="10" xfId="1" quotePrefix="1" applyFont="1" applyFill="1" applyBorder="1" applyAlignment="1">
      <alignment vertical="center"/>
    </xf>
  </cellXfs>
  <cellStyles count="2">
    <cellStyle name="쉼표 [0] 2" xfId="1" xr:uid="{9736F2E2-6592-4354-8686-1D260B57CE8A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9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</row>
        <row r="7">
          <cell r="D7">
            <v>10</v>
          </cell>
        </row>
        <row r="11">
          <cell r="D11">
            <v>1115</v>
          </cell>
        </row>
        <row r="13">
          <cell r="D13">
            <v>1</v>
          </cell>
        </row>
        <row r="15">
          <cell r="D15">
            <v>23</v>
          </cell>
        </row>
        <row r="17">
          <cell r="D17">
            <v>6</v>
          </cell>
        </row>
        <row r="18">
          <cell r="D18">
            <v>0</v>
          </cell>
        </row>
        <row r="23">
          <cell r="D23">
            <v>1010</v>
          </cell>
        </row>
        <row r="24">
          <cell r="D24">
            <v>152</v>
          </cell>
        </row>
        <row r="26">
          <cell r="D26">
            <v>333</v>
          </cell>
        </row>
        <row r="27">
          <cell r="D27">
            <v>239</v>
          </cell>
        </row>
        <row r="29">
          <cell r="D29">
            <v>5053</v>
          </cell>
        </row>
        <row r="34">
          <cell r="D34">
            <v>11863</v>
          </cell>
        </row>
        <row r="35">
          <cell r="D35">
            <v>201</v>
          </cell>
        </row>
        <row r="37">
          <cell r="D37">
            <v>20188</v>
          </cell>
        </row>
        <row r="38">
          <cell r="D38">
            <v>1400</v>
          </cell>
        </row>
        <row r="44">
          <cell r="D44">
            <v>41798</v>
          </cell>
        </row>
      </sheetData>
      <sheetData sheetId="1"/>
      <sheetData sheetId="2">
        <row r="5">
          <cell r="D5">
            <v>2401</v>
          </cell>
        </row>
        <row r="7">
          <cell r="D7">
            <v>1</v>
          </cell>
        </row>
        <row r="11">
          <cell r="D11">
            <v>1075</v>
          </cell>
        </row>
        <row r="13">
          <cell r="D13">
            <v>2</v>
          </cell>
        </row>
        <row r="15">
          <cell r="D15">
            <v>18</v>
          </cell>
        </row>
        <row r="17">
          <cell r="D17">
            <v>4</v>
          </cell>
        </row>
        <row r="18">
          <cell r="D18">
            <v>0</v>
          </cell>
        </row>
        <row r="23">
          <cell r="D23">
            <v>920</v>
          </cell>
        </row>
        <row r="24">
          <cell r="D24">
            <v>133</v>
          </cell>
        </row>
        <row r="26">
          <cell r="D26">
            <v>295</v>
          </cell>
        </row>
        <row r="27">
          <cell r="D27">
            <v>328</v>
          </cell>
        </row>
        <row r="29">
          <cell r="D29">
            <v>5177</v>
          </cell>
        </row>
        <row r="34">
          <cell r="D34">
            <v>8770</v>
          </cell>
        </row>
        <row r="35">
          <cell r="D35">
            <v>120</v>
          </cell>
        </row>
        <row r="36">
          <cell r="D36">
            <v>0</v>
          </cell>
        </row>
        <row r="37">
          <cell r="D37">
            <v>17683</v>
          </cell>
        </row>
        <row r="38">
          <cell r="D38">
            <v>968</v>
          </cell>
        </row>
        <row r="44">
          <cell r="D44">
            <v>41022</v>
          </cell>
        </row>
      </sheetData>
      <sheetData sheetId="3"/>
      <sheetData sheetId="4">
        <row r="5">
          <cell r="D5">
            <v>2676</v>
          </cell>
        </row>
        <row r="7">
          <cell r="D7">
            <v>2</v>
          </cell>
        </row>
        <row r="11">
          <cell r="D11">
            <v>1183</v>
          </cell>
        </row>
        <row r="13">
          <cell r="D13">
            <v>55</v>
          </cell>
        </row>
        <row r="15">
          <cell r="D15">
            <v>13</v>
          </cell>
        </row>
        <row r="17">
          <cell r="D17">
            <v>0</v>
          </cell>
        </row>
        <row r="18">
          <cell r="D18">
            <v>650</v>
          </cell>
        </row>
        <row r="21">
          <cell r="D21">
            <v>2</v>
          </cell>
        </row>
        <row r="23">
          <cell r="D23">
            <v>1043</v>
          </cell>
        </row>
        <row r="24">
          <cell r="D24">
            <v>150</v>
          </cell>
        </row>
        <row r="26">
          <cell r="D26">
            <v>293</v>
          </cell>
        </row>
        <row r="27">
          <cell r="D27">
            <v>353</v>
          </cell>
        </row>
        <row r="29">
          <cell r="D29">
            <v>6420</v>
          </cell>
        </row>
        <row r="34">
          <cell r="D34">
            <v>11602</v>
          </cell>
        </row>
        <row r="35">
          <cell r="D35">
            <v>77</v>
          </cell>
        </row>
        <row r="36">
          <cell r="D36">
            <v>0</v>
          </cell>
        </row>
        <row r="37">
          <cell r="D37">
            <v>24420</v>
          </cell>
        </row>
        <row r="38">
          <cell r="D38">
            <v>477</v>
          </cell>
        </row>
        <row r="44">
          <cell r="D44">
            <v>54288</v>
          </cell>
        </row>
      </sheetData>
      <sheetData sheetId="5"/>
      <sheetData sheetId="6">
        <row r="5">
          <cell r="D5">
            <v>2838</v>
          </cell>
        </row>
        <row r="6">
          <cell r="D6">
            <v>2838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1151</v>
          </cell>
        </row>
        <row r="12">
          <cell r="D12">
            <v>1151</v>
          </cell>
        </row>
        <row r="13">
          <cell r="D13">
            <v>64</v>
          </cell>
        </row>
        <row r="14">
          <cell r="D14">
            <v>64</v>
          </cell>
        </row>
        <row r="15">
          <cell r="D15">
            <v>24</v>
          </cell>
        </row>
        <row r="16">
          <cell r="D16">
            <v>24</v>
          </cell>
        </row>
        <row r="17">
          <cell r="D17">
            <v>0</v>
          </cell>
        </row>
        <row r="18">
          <cell r="D18">
            <v>452</v>
          </cell>
        </row>
        <row r="19">
          <cell r="D19">
            <v>452</v>
          </cell>
        </row>
        <row r="20">
          <cell r="D20">
            <v>4529</v>
          </cell>
        </row>
        <row r="21">
          <cell r="D21">
            <v>3</v>
          </cell>
        </row>
        <row r="22">
          <cell r="D22">
            <v>0</v>
          </cell>
        </row>
        <row r="23">
          <cell r="D23">
            <v>1057</v>
          </cell>
        </row>
        <row r="24">
          <cell r="D24">
            <v>197</v>
          </cell>
        </row>
        <row r="25">
          <cell r="D25">
            <v>1257</v>
          </cell>
        </row>
        <row r="26">
          <cell r="D26">
            <v>326</v>
          </cell>
        </row>
        <row r="27">
          <cell r="D27">
            <v>321</v>
          </cell>
        </row>
        <row r="28">
          <cell r="D28">
            <v>647</v>
          </cell>
        </row>
        <row r="29">
          <cell r="D29">
            <v>6433</v>
          </cell>
        </row>
        <row r="34">
          <cell r="D34">
            <v>11673</v>
          </cell>
        </row>
        <row r="35">
          <cell r="D35">
            <v>179</v>
          </cell>
        </row>
        <row r="36">
          <cell r="D36">
            <v>0</v>
          </cell>
        </row>
        <row r="37">
          <cell r="D37">
            <v>20179</v>
          </cell>
        </row>
        <row r="38">
          <cell r="D38">
            <v>778</v>
          </cell>
        </row>
        <row r="39">
          <cell r="D39">
            <v>32809</v>
          </cell>
        </row>
        <row r="41">
          <cell r="D41">
            <v>39242</v>
          </cell>
        </row>
        <row r="44">
          <cell r="D44">
            <v>46542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6D8E1-FC71-4A83-9342-A1EED233BFB9}">
  <sheetPr>
    <pageSetUpPr fitToPage="1"/>
  </sheetPr>
  <dimension ref="A1:P83"/>
  <sheetViews>
    <sheetView showGridLines="0" tabSelected="1" zoomScale="80" zoomScaleNormal="80" workbookViewId="0">
      <selection activeCell="Q41" sqref="Q41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46" width="8.88671875" style="1"/>
    <col min="247" max="247" width="3.21875" style="1" customWidth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 customWidth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3" width="8" style="1" customWidth="1"/>
    <col min="264" max="264" width="10" style="1" bestFit="1" customWidth="1"/>
    <col min="265" max="267" width="8" style="1" customWidth="1"/>
    <col min="268" max="268" width="10.21875" style="1" bestFit="1" customWidth="1"/>
    <col min="269" max="502" width="8.88671875" style="1"/>
    <col min="503" max="503" width="3.21875" style="1" customWidth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 customWidth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9" width="8" style="1" customWidth="1"/>
    <col min="520" max="520" width="10" style="1" bestFit="1" customWidth="1"/>
    <col min="521" max="523" width="8" style="1" customWidth="1"/>
    <col min="524" max="524" width="10.21875" style="1" bestFit="1" customWidth="1"/>
    <col min="525" max="758" width="8.88671875" style="1"/>
    <col min="759" max="759" width="3.21875" style="1" customWidth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 customWidth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5" width="8" style="1" customWidth="1"/>
    <col min="776" max="776" width="10" style="1" bestFit="1" customWidth="1"/>
    <col min="777" max="779" width="8" style="1" customWidth="1"/>
    <col min="780" max="780" width="10.21875" style="1" bestFit="1" customWidth="1"/>
    <col min="781" max="1014" width="8.88671875" style="1"/>
    <col min="1015" max="1015" width="3.21875" style="1" customWidth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 customWidth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1" width="8" style="1" customWidth="1"/>
    <col min="1032" max="1032" width="10" style="1" bestFit="1" customWidth="1"/>
    <col min="1033" max="1035" width="8" style="1" customWidth="1"/>
    <col min="1036" max="1036" width="10.21875" style="1" bestFit="1" customWidth="1"/>
    <col min="1037" max="1270" width="8.88671875" style="1"/>
    <col min="1271" max="1271" width="3.21875" style="1" customWidth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 customWidth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7" width="8" style="1" customWidth="1"/>
    <col min="1288" max="1288" width="10" style="1" bestFit="1" customWidth="1"/>
    <col min="1289" max="1291" width="8" style="1" customWidth="1"/>
    <col min="1292" max="1292" width="10.21875" style="1" bestFit="1" customWidth="1"/>
    <col min="1293" max="1526" width="8.88671875" style="1"/>
    <col min="1527" max="1527" width="3.21875" style="1" customWidth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 customWidth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3" width="8" style="1" customWidth="1"/>
    <col min="1544" max="1544" width="10" style="1" bestFit="1" customWidth="1"/>
    <col min="1545" max="1547" width="8" style="1" customWidth="1"/>
    <col min="1548" max="1548" width="10.21875" style="1" bestFit="1" customWidth="1"/>
    <col min="1549" max="1782" width="8.88671875" style="1"/>
    <col min="1783" max="1783" width="3.21875" style="1" customWidth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 customWidth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9" width="8" style="1" customWidth="1"/>
    <col min="1800" max="1800" width="10" style="1" bestFit="1" customWidth="1"/>
    <col min="1801" max="1803" width="8" style="1" customWidth="1"/>
    <col min="1804" max="1804" width="10.21875" style="1" bestFit="1" customWidth="1"/>
    <col min="1805" max="2038" width="8.88671875" style="1"/>
    <col min="2039" max="2039" width="3.21875" style="1" customWidth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 customWidth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5" width="8" style="1" customWidth="1"/>
    <col min="2056" max="2056" width="10" style="1" bestFit="1" customWidth="1"/>
    <col min="2057" max="2059" width="8" style="1" customWidth="1"/>
    <col min="2060" max="2060" width="10.21875" style="1" bestFit="1" customWidth="1"/>
    <col min="2061" max="2294" width="8.88671875" style="1"/>
    <col min="2295" max="2295" width="3.21875" style="1" customWidth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 customWidth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1" width="8" style="1" customWidth="1"/>
    <col min="2312" max="2312" width="10" style="1" bestFit="1" customWidth="1"/>
    <col min="2313" max="2315" width="8" style="1" customWidth="1"/>
    <col min="2316" max="2316" width="10.21875" style="1" bestFit="1" customWidth="1"/>
    <col min="2317" max="2550" width="8.88671875" style="1"/>
    <col min="2551" max="2551" width="3.21875" style="1" customWidth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 customWidth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7" width="8" style="1" customWidth="1"/>
    <col min="2568" max="2568" width="10" style="1" bestFit="1" customWidth="1"/>
    <col min="2569" max="2571" width="8" style="1" customWidth="1"/>
    <col min="2572" max="2572" width="10.21875" style="1" bestFit="1" customWidth="1"/>
    <col min="2573" max="2806" width="8.88671875" style="1"/>
    <col min="2807" max="2807" width="3.21875" style="1" customWidth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 customWidth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3" width="8" style="1" customWidth="1"/>
    <col min="2824" max="2824" width="10" style="1" bestFit="1" customWidth="1"/>
    <col min="2825" max="2827" width="8" style="1" customWidth="1"/>
    <col min="2828" max="2828" width="10.21875" style="1" bestFit="1" customWidth="1"/>
    <col min="2829" max="3062" width="8.88671875" style="1"/>
    <col min="3063" max="3063" width="3.21875" style="1" customWidth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 customWidth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9" width="8" style="1" customWidth="1"/>
    <col min="3080" max="3080" width="10" style="1" bestFit="1" customWidth="1"/>
    <col min="3081" max="3083" width="8" style="1" customWidth="1"/>
    <col min="3084" max="3084" width="10.21875" style="1" bestFit="1" customWidth="1"/>
    <col min="3085" max="3318" width="8.88671875" style="1"/>
    <col min="3319" max="3319" width="3.21875" style="1" customWidth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 customWidth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5" width="8" style="1" customWidth="1"/>
    <col min="3336" max="3336" width="10" style="1" bestFit="1" customWidth="1"/>
    <col min="3337" max="3339" width="8" style="1" customWidth="1"/>
    <col min="3340" max="3340" width="10.21875" style="1" bestFit="1" customWidth="1"/>
    <col min="3341" max="3574" width="8.88671875" style="1"/>
    <col min="3575" max="3575" width="3.21875" style="1" customWidth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 customWidth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1" width="8" style="1" customWidth="1"/>
    <col min="3592" max="3592" width="10" style="1" bestFit="1" customWidth="1"/>
    <col min="3593" max="3595" width="8" style="1" customWidth="1"/>
    <col min="3596" max="3596" width="10.21875" style="1" bestFit="1" customWidth="1"/>
    <col min="3597" max="3830" width="8.88671875" style="1"/>
    <col min="3831" max="3831" width="3.21875" style="1" customWidth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 customWidth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7" width="8" style="1" customWidth="1"/>
    <col min="3848" max="3848" width="10" style="1" bestFit="1" customWidth="1"/>
    <col min="3849" max="3851" width="8" style="1" customWidth="1"/>
    <col min="3852" max="3852" width="10.21875" style="1" bestFit="1" customWidth="1"/>
    <col min="3853" max="4086" width="8.88671875" style="1"/>
    <col min="4087" max="4087" width="3.21875" style="1" customWidth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 customWidth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3" width="8" style="1" customWidth="1"/>
    <col min="4104" max="4104" width="10" style="1" bestFit="1" customWidth="1"/>
    <col min="4105" max="4107" width="8" style="1" customWidth="1"/>
    <col min="4108" max="4108" width="10.21875" style="1" bestFit="1" customWidth="1"/>
    <col min="4109" max="4342" width="8.88671875" style="1"/>
    <col min="4343" max="4343" width="3.21875" style="1" customWidth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 customWidth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9" width="8" style="1" customWidth="1"/>
    <col min="4360" max="4360" width="10" style="1" bestFit="1" customWidth="1"/>
    <col min="4361" max="4363" width="8" style="1" customWidth="1"/>
    <col min="4364" max="4364" width="10.21875" style="1" bestFit="1" customWidth="1"/>
    <col min="4365" max="4598" width="8.88671875" style="1"/>
    <col min="4599" max="4599" width="3.21875" style="1" customWidth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 customWidth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5" width="8" style="1" customWidth="1"/>
    <col min="4616" max="4616" width="10" style="1" bestFit="1" customWidth="1"/>
    <col min="4617" max="4619" width="8" style="1" customWidth="1"/>
    <col min="4620" max="4620" width="10.21875" style="1" bestFit="1" customWidth="1"/>
    <col min="4621" max="4854" width="8.88671875" style="1"/>
    <col min="4855" max="4855" width="3.21875" style="1" customWidth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 customWidth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1" width="8" style="1" customWidth="1"/>
    <col min="4872" max="4872" width="10" style="1" bestFit="1" customWidth="1"/>
    <col min="4873" max="4875" width="8" style="1" customWidth="1"/>
    <col min="4876" max="4876" width="10.21875" style="1" bestFit="1" customWidth="1"/>
    <col min="4877" max="5110" width="8.88671875" style="1"/>
    <col min="5111" max="5111" width="3.21875" style="1" customWidth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 customWidth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7" width="8" style="1" customWidth="1"/>
    <col min="5128" max="5128" width="10" style="1" bestFit="1" customWidth="1"/>
    <col min="5129" max="5131" width="8" style="1" customWidth="1"/>
    <col min="5132" max="5132" width="10.21875" style="1" bestFit="1" customWidth="1"/>
    <col min="5133" max="5366" width="8.88671875" style="1"/>
    <col min="5367" max="5367" width="3.21875" style="1" customWidth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 customWidth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3" width="8" style="1" customWidth="1"/>
    <col min="5384" max="5384" width="10" style="1" bestFit="1" customWidth="1"/>
    <col min="5385" max="5387" width="8" style="1" customWidth="1"/>
    <col min="5388" max="5388" width="10.21875" style="1" bestFit="1" customWidth="1"/>
    <col min="5389" max="5622" width="8.88671875" style="1"/>
    <col min="5623" max="5623" width="3.21875" style="1" customWidth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 customWidth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9" width="8" style="1" customWidth="1"/>
    <col min="5640" max="5640" width="10" style="1" bestFit="1" customWidth="1"/>
    <col min="5641" max="5643" width="8" style="1" customWidth="1"/>
    <col min="5644" max="5644" width="10.21875" style="1" bestFit="1" customWidth="1"/>
    <col min="5645" max="5878" width="8.88671875" style="1"/>
    <col min="5879" max="5879" width="3.21875" style="1" customWidth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 customWidth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5" width="8" style="1" customWidth="1"/>
    <col min="5896" max="5896" width="10" style="1" bestFit="1" customWidth="1"/>
    <col min="5897" max="5899" width="8" style="1" customWidth="1"/>
    <col min="5900" max="5900" width="10.21875" style="1" bestFit="1" customWidth="1"/>
    <col min="5901" max="6134" width="8.88671875" style="1"/>
    <col min="6135" max="6135" width="3.21875" style="1" customWidth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 customWidth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1" width="8" style="1" customWidth="1"/>
    <col min="6152" max="6152" width="10" style="1" bestFit="1" customWidth="1"/>
    <col min="6153" max="6155" width="8" style="1" customWidth="1"/>
    <col min="6156" max="6156" width="10.21875" style="1" bestFit="1" customWidth="1"/>
    <col min="6157" max="6390" width="8.88671875" style="1"/>
    <col min="6391" max="6391" width="3.21875" style="1" customWidth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 customWidth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7" width="8" style="1" customWidth="1"/>
    <col min="6408" max="6408" width="10" style="1" bestFit="1" customWidth="1"/>
    <col min="6409" max="6411" width="8" style="1" customWidth="1"/>
    <col min="6412" max="6412" width="10.21875" style="1" bestFit="1" customWidth="1"/>
    <col min="6413" max="6646" width="8.88671875" style="1"/>
    <col min="6647" max="6647" width="3.21875" style="1" customWidth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 customWidth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3" width="8" style="1" customWidth="1"/>
    <col min="6664" max="6664" width="10" style="1" bestFit="1" customWidth="1"/>
    <col min="6665" max="6667" width="8" style="1" customWidth="1"/>
    <col min="6668" max="6668" width="10.21875" style="1" bestFit="1" customWidth="1"/>
    <col min="6669" max="6902" width="8.88671875" style="1"/>
    <col min="6903" max="6903" width="3.21875" style="1" customWidth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 customWidth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9" width="8" style="1" customWidth="1"/>
    <col min="6920" max="6920" width="10" style="1" bestFit="1" customWidth="1"/>
    <col min="6921" max="6923" width="8" style="1" customWidth="1"/>
    <col min="6924" max="6924" width="10.21875" style="1" bestFit="1" customWidth="1"/>
    <col min="6925" max="7158" width="8.88671875" style="1"/>
    <col min="7159" max="7159" width="3.21875" style="1" customWidth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 customWidth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5" width="8" style="1" customWidth="1"/>
    <col min="7176" max="7176" width="10" style="1" bestFit="1" customWidth="1"/>
    <col min="7177" max="7179" width="8" style="1" customWidth="1"/>
    <col min="7180" max="7180" width="10.21875" style="1" bestFit="1" customWidth="1"/>
    <col min="7181" max="7414" width="8.88671875" style="1"/>
    <col min="7415" max="7415" width="3.21875" style="1" customWidth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 customWidth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1" width="8" style="1" customWidth="1"/>
    <col min="7432" max="7432" width="10" style="1" bestFit="1" customWidth="1"/>
    <col min="7433" max="7435" width="8" style="1" customWidth="1"/>
    <col min="7436" max="7436" width="10.21875" style="1" bestFit="1" customWidth="1"/>
    <col min="7437" max="7670" width="8.88671875" style="1"/>
    <col min="7671" max="7671" width="3.21875" style="1" customWidth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 customWidth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7" width="8" style="1" customWidth="1"/>
    <col min="7688" max="7688" width="10" style="1" bestFit="1" customWidth="1"/>
    <col min="7689" max="7691" width="8" style="1" customWidth="1"/>
    <col min="7692" max="7692" width="10.21875" style="1" bestFit="1" customWidth="1"/>
    <col min="7693" max="7926" width="8.88671875" style="1"/>
    <col min="7927" max="7927" width="3.21875" style="1" customWidth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 customWidth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3" width="8" style="1" customWidth="1"/>
    <col min="7944" max="7944" width="10" style="1" bestFit="1" customWidth="1"/>
    <col min="7945" max="7947" width="8" style="1" customWidth="1"/>
    <col min="7948" max="7948" width="10.21875" style="1" bestFit="1" customWidth="1"/>
    <col min="7949" max="8182" width="8.88671875" style="1"/>
    <col min="8183" max="8183" width="3.21875" style="1" customWidth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 customWidth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9" width="8" style="1" customWidth="1"/>
    <col min="8200" max="8200" width="10" style="1" bestFit="1" customWidth="1"/>
    <col min="8201" max="8203" width="8" style="1" customWidth="1"/>
    <col min="8204" max="8204" width="10.21875" style="1" bestFit="1" customWidth="1"/>
    <col min="8205" max="8438" width="8.88671875" style="1"/>
    <col min="8439" max="8439" width="3.21875" style="1" customWidth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 customWidth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5" width="8" style="1" customWidth="1"/>
    <col min="8456" max="8456" width="10" style="1" bestFit="1" customWidth="1"/>
    <col min="8457" max="8459" width="8" style="1" customWidth="1"/>
    <col min="8460" max="8460" width="10.21875" style="1" bestFit="1" customWidth="1"/>
    <col min="8461" max="8694" width="8.88671875" style="1"/>
    <col min="8695" max="8695" width="3.21875" style="1" customWidth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 customWidth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1" width="8" style="1" customWidth="1"/>
    <col min="8712" max="8712" width="10" style="1" bestFit="1" customWidth="1"/>
    <col min="8713" max="8715" width="8" style="1" customWidth="1"/>
    <col min="8716" max="8716" width="10.21875" style="1" bestFit="1" customWidth="1"/>
    <col min="8717" max="8950" width="8.88671875" style="1"/>
    <col min="8951" max="8951" width="3.21875" style="1" customWidth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 customWidth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7" width="8" style="1" customWidth="1"/>
    <col min="8968" max="8968" width="10" style="1" bestFit="1" customWidth="1"/>
    <col min="8969" max="8971" width="8" style="1" customWidth="1"/>
    <col min="8972" max="8972" width="10.21875" style="1" bestFit="1" customWidth="1"/>
    <col min="8973" max="9206" width="8.88671875" style="1"/>
    <col min="9207" max="9207" width="3.21875" style="1" customWidth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 customWidth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3" width="8" style="1" customWidth="1"/>
    <col min="9224" max="9224" width="10" style="1" bestFit="1" customWidth="1"/>
    <col min="9225" max="9227" width="8" style="1" customWidth="1"/>
    <col min="9228" max="9228" width="10.21875" style="1" bestFit="1" customWidth="1"/>
    <col min="9229" max="9462" width="8.88671875" style="1"/>
    <col min="9463" max="9463" width="3.21875" style="1" customWidth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 customWidth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9" width="8" style="1" customWidth="1"/>
    <col min="9480" max="9480" width="10" style="1" bestFit="1" customWidth="1"/>
    <col min="9481" max="9483" width="8" style="1" customWidth="1"/>
    <col min="9484" max="9484" width="10.21875" style="1" bestFit="1" customWidth="1"/>
    <col min="9485" max="9718" width="8.88671875" style="1"/>
    <col min="9719" max="9719" width="3.21875" style="1" customWidth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 customWidth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5" width="8" style="1" customWidth="1"/>
    <col min="9736" max="9736" width="10" style="1" bestFit="1" customWidth="1"/>
    <col min="9737" max="9739" width="8" style="1" customWidth="1"/>
    <col min="9740" max="9740" width="10.21875" style="1" bestFit="1" customWidth="1"/>
    <col min="9741" max="9974" width="8.88671875" style="1"/>
    <col min="9975" max="9975" width="3.21875" style="1" customWidth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 customWidth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1" width="8" style="1" customWidth="1"/>
    <col min="9992" max="9992" width="10" style="1" bestFit="1" customWidth="1"/>
    <col min="9993" max="9995" width="8" style="1" customWidth="1"/>
    <col min="9996" max="9996" width="10.21875" style="1" bestFit="1" customWidth="1"/>
    <col min="9997" max="10230" width="8.88671875" style="1"/>
    <col min="10231" max="10231" width="3.21875" style="1" customWidth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 customWidth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7" width="8" style="1" customWidth="1"/>
    <col min="10248" max="10248" width="10" style="1" bestFit="1" customWidth="1"/>
    <col min="10249" max="10251" width="8" style="1" customWidth="1"/>
    <col min="10252" max="10252" width="10.21875" style="1" bestFit="1" customWidth="1"/>
    <col min="10253" max="10486" width="8.88671875" style="1"/>
    <col min="10487" max="10487" width="3.21875" style="1" customWidth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 customWidth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3" width="8" style="1" customWidth="1"/>
    <col min="10504" max="10504" width="10" style="1" bestFit="1" customWidth="1"/>
    <col min="10505" max="10507" width="8" style="1" customWidth="1"/>
    <col min="10508" max="10508" width="10.21875" style="1" bestFit="1" customWidth="1"/>
    <col min="10509" max="10742" width="8.88671875" style="1"/>
    <col min="10743" max="10743" width="3.21875" style="1" customWidth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 customWidth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9" width="8" style="1" customWidth="1"/>
    <col min="10760" max="10760" width="10" style="1" bestFit="1" customWidth="1"/>
    <col min="10761" max="10763" width="8" style="1" customWidth="1"/>
    <col min="10764" max="10764" width="10.21875" style="1" bestFit="1" customWidth="1"/>
    <col min="10765" max="10998" width="8.88671875" style="1"/>
    <col min="10999" max="10999" width="3.21875" style="1" customWidth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 customWidth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5" width="8" style="1" customWidth="1"/>
    <col min="11016" max="11016" width="10" style="1" bestFit="1" customWidth="1"/>
    <col min="11017" max="11019" width="8" style="1" customWidth="1"/>
    <col min="11020" max="11020" width="10.21875" style="1" bestFit="1" customWidth="1"/>
    <col min="11021" max="11254" width="8.88671875" style="1"/>
    <col min="11255" max="11255" width="3.21875" style="1" customWidth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 customWidth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1" width="8" style="1" customWidth="1"/>
    <col min="11272" max="11272" width="10" style="1" bestFit="1" customWidth="1"/>
    <col min="11273" max="11275" width="8" style="1" customWidth="1"/>
    <col min="11276" max="11276" width="10.21875" style="1" bestFit="1" customWidth="1"/>
    <col min="11277" max="11510" width="8.88671875" style="1"/>
    <col min="11511" max="11511" width="3.21875" style="1" customWidth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 customWidth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7" width="8" style="1" customWidth="1"/>
    <col min="11528" max="11528" width="10" style="1" bestFit="1" customWidth="1"/>
    <col min="11529" max="11531" width="8" style="1" customWidth="1"/>
    <col min="11532" max="11532" width="10.21875" style="1" bestFit="1" customWidth="1"/>
    <col min="11533" max="11766" width="8.88671875" style="1"/>
    <col min="11767" max="11767" width="3.21875" style="1" customWidth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 customWidth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3" width="8" style="1" customWidth="1"/>
    <col min="11784" max="11784" width="10" style="1" bestFit="1" customWidth="1"/>
    <col min="11785" max="11787" width="8" style="1" customWidth="1"/>
    <col min="11788" max="11788" width="10.21875" style="1" bestFit="1" customWidth="1"/>
    <col min="11789" max="12022" width="8.88671875" style="1"/>
    <col min="12023" max="12023" width="3.21875" style="1" customWidth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 customWidth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9" width="8" style="1" customWidth="1"/>
    <col min="12040" max="12040" width="10" style="1" bestFit="1" customWidth="1"/>
    <col min="12041" max="12043" width="8" style="1" customWidth="1"/>
    <col min="12044" max="12044" width="10.21875" style="1" bestFit="1" customWidth="1"/>
    <col min="12045" max="12278" width="8.88671875" style="1"/>
    <col min="12279" max="12279" width="3.21875" style="1" customWidth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 customWidth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5" width="8" style="1" customWidth="1"/>
    <col min="12296" max="12296" width="10" style="1" bestFit="1" customWidth="1"/>
    <col min="12297" max="12299" width="8" style="1" customWidth="1"/>
    <col min="12300" max="12300" width="10.21875" style="1" bestFit="1" customWidth="1"/>
    <col min="12301" max="12534" width="8.88671875" style="1"/>
    <col min="12535" max="12535" width="3.21875" style="1" customWidth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 customWidth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1" width="8" style="1" customWidth="1"/>
    <col min="12552" max="12552" width="10" style="1" bestFit="1" customWidth="1"/>
    <col min="12553" max="12555" width="8" style="1" customWidth="1"/>
    <col min="12556" max="12556" width="10.21875" style="1" bestFit="1" customWidth="1"/>
    <col min="12557" max="12790" width="8.88671875" style="1"/>
    <col min="12791" max="12791" width="3.21875" style="1" customWidth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 customWidth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7" width="8" style="1" customWidth="1"/>
    <col min="12808" max="12808" width="10" style="1" bestFit="1" customWidth="1"/>
    <col min="12809" max="12811" width="8" style="1" customWidth="1"/>
    <col min="12812" max="12812" width="10.21875" style="1" bestFit="1" customWidth="1"/>
    <col min="12813" max="13046" width="8.88671875" style="1"/>
    <col min="13047" max="13047" width="3.21875" style="1" customWidth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 customWidth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3" width="8" style="1" customWidth="1"/>
    <col min="13064" max="13064" width="10" style="1" bestFit="1" customWidth="1"/>
    <col min="13065" max="13067" width="8" style="1" customWidth="1"/>
    <col min="13068" max="13068" width="10.21875" style="1" bestFit="1" customWidth="1"/>
    <col min="13069" max="13302" width="8.88671875" style="1"/>
    <col min="13303" max="13303" width="3.21875" style="1" customWidth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 customWidth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9" width="8" style="1" customWidth="1"/>
    <col min="13320" max="13320" width="10" style="1" bestFit="1" customWidth="1"/>
    <col min="13321" max="13323" width="8" style="1" customWidth="1"/>
    <col min="13324" max="13324" width="10.21875" style="1" bestFit="1" customWidth="1"/>
    <col min="13325" max="13558" width="8.88671875" style="1"/>
    <col min="13559" max="13559" width="3.21875" style="1" customWidth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 customWidth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5" width="8" style="1" customWidth="1"/>
    <col min="13576" max="13576" width="10" style="1" bestFit="1" customWidth="1"/>
    <col min="13577" max="13579" width="8" style="1" customWidth="1"/>
    <col min="13580" max="13580" width="10.21875" style="1" bestFit="1" customWidth="1"/>
    <col min="13581" max="13814" width="8.88671875" style="1"/>
    <col min="13815" max="13815" width="3.21875" style="1" customWidth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 customWidth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1" width="8" style="1" customWidth="1"/>
    <col min="13832" max="13832" width="10" style="1" bestFit="1" customWidth="1"/>
    <col min="13833" max="13835" width="8" style="1" customWidth="1"/>
    <col min="13836" max="13836" width="10.21875" style="1" bestFit="1" customWidth="1"/>
    <col min="13837" max="14070" width="8.88671875" style="1"/>
    <col min="14071" max="14071" width="3.21875" style="1" customWidth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 customWidth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7" width="8" style="1" customWidth="1"/>
    <col min="14088" max="14088" width="10" style="1" bestFit="1" customWidth="1"/>
    <col min="14089" max="14091" width="8" style="1" customWidth="1"/>
    <col min="14092" max="14092" width="10.21875" style="1" bestFit="1" customWidth="1"/>
    <col min="14093" max="14326" width="8.88671875" style="1"/>
    <col min="14327" max="14327" width="3.21875" style="1" customWidth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 customWidth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3" width="8" style="1" customWidth="1"/>
    <col min="14344" max="14344" width="10" style="1" bestFit="1" customWidth="1"/>
    <col min="14345" max="14347" width="8" style="1" customWidth="1"/>
    <col min="14348" max="14348" width="10.21875" style="1" bestFit="1" customWidth="1"/>
    <col min="14349" max="14582" width="8.88671875" style="1"/>
    <col min="14583" max="14583" width="3.21875" style="1" customWidth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 customWidth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9" width="8" style="1" customWidth="1"/>
    <col min="14600" max="14600" width="10" style="1" bestFit="1" customWidth="1"/>
    <col min="14601" max="14603" width="8" style="1" customWidth="1"/>
    <col min="14604" max="14604" width="10.21875" style="1" bestFit="1" customWidth="1"/>
    <col min="14605" max="14838" width="8.88671875" style="1"/>
    <col min="14839" max="14839" width="3.21875" style="1" customWidth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 customWidth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5" width="8" style="1" customWidth="1"/>
    <col min="14856" max="14856" width="10" style="1" bestFit="1" customWidth="1"/>
    <col min="14857" max="14859" width="8" style="1" customWidth="1"/>
    <col min="14860" max="14860" width="10.21875" style="1" bestFit="1" customWidth="1"/>
    <col min="14861" max="15094" width="8.88671875" style="1"/>
    <col min="15095" max="15095" width="3.21875" style="1" customWidth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 customWidth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1" width="8" style="1" customWidth="1"/>
    <col min="15112" max="15112" width="10" style="1" bestFit="1" customWidth="1"/>
    <col min="15113" max="15115" width="8" style="1" customWidth="1"/>
    <col min="15116" max="15116" width="10.21875" style="1" bestFit="1" customWidth="1"/>
    <col min="15117" max="15350" width="8.88671875" style="1"/>
    <col min="15351" max="15351" width="3.21875" style="1" customWidth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 customWidth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7" width="8" style="1" customWidth="1"/>
    <col min="15368" max="15368" width="10" style="1" bestFit="1" customWidth="1"/>
    <col min="15369" max="15371" width="8" style="1" customWidth="1"/>
    <col min="15372" max="15372" width="10.21875" style="1" bestFit="1" customWidth="1"/>
    <col min="15373" max="15606" width="8.88671875" style="1"/>
    <col min="15607" max="15607" width="3.21875" style="1" customWidth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 customWidth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3" width="8" style="1" customWidth="1"/>
    <col min="15624" max="15624" width="10" style="1" bestFit="1" customWidth="1"/>
    <col min="15625" max="15627" width="8" style="1" customWidth="1"/>
    <col min="15628" max="15628" width="10.21875" style="1" bestFit="1" customWidth="1"/>
    <col min="15629" max="15862" width="8.88671875" style="1"/>
    <col min="15863" max="15863" width="3.21875" style="1" customWidth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 customWidth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9" width="8" style="1" customWidth="1"/>
    <col min="15880" max="15880" width="10" style="1" bestFit="1" customWidth="1"/>
    <col min="15881" max="15883" width="8" style="1" customWidth="1"/>
    <col min="15884" max="15884" width="10.21875" style="1" bestFit="1" customWidth="1"/>
    <col min="15885" max="16118" width="8.88671875" style="1"/>
    <col min="16119" max="16119" width="3.21875" style="1" customWidth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 customWidth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5" width="8" style="1" customWidth="1"/>
    <col min="16136" max="16136" width="10" style="1" bestFit="1" customWidth="1"/>
    <col min="16137" max="16139" width="8" style="1" customWidth="1"/>
    <col min="16140" max="16140" width="10.21875" style="1" bestFit="1" customWidth="1"/>
    <col min="16141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7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I4" s="11"/>
      <c r="J4" s="12" t="s">
        <v>4</v>
      </c>
      <c r="K4" s="13"/>
      <c r="L4" s="14"/>
      <c r="M4" s="15" t="s">
        <v>10</v>
      </c>
      <c r="N4" s="15" t="s">
        <v>11</v>
      </c>
      <c r="O4" s="16" t="s">
        <v>12</v>
      </c>
    </row>
    <row r="5" spans="1:15" s="31" customFormat="1" ht="19.5" customHeight="1">
      <c r="A5" s="18" t="s">
        <v>13</v>
      </c>
      <c r="B5" s="19" t="s">
        <v>14</v>
      </c>
      <c r="C5" s="20" t="s">
        <v>15</v>
      </c>
      <c r="D5" s="21">
        <v>3130</v>
      </c>
      <c r="E5" s="22">
        <f>'[1]4월'!D5</f>
        <v>2838</v>
      </c>
      <c r="F5" s="23">
        <v>2565</v>
      </c>
      <c r="G5" s="24">
        <f t="shared" ref="G5:G30" si="0">(D5-E5)/E5</f>
        <v>0.10288935870331219</v>
      </c>
      <c r="H5" s="25">
        <f>(D5-F5)/F5</f>
        <v>0.22027290448343079</v>
      </c>
      <c r="I5" s="26"/>
      <c r="J5" s="18" t="s">
        <v>13</v>
      </c>
      <c r="K5" s="19" t="s">
        <v>16</v>
      </c>
      <c r="L5" s="27" t="s">
        <v>15</v>
      </c>
      <c r="M5" s="28">
        <f>'[1]1월'!D5+'[1]2월'!D5+'[1]3월'!D5+'[1]4월'!D5+'5월'!D5</f>
        <v>13209</v>
      </c>
      <c r="N5" s="29">
        <v>13037</v>
      </c>
      <c r="O5" s="30">
        <f>(M5-N5)/N5</f>
        <v>1.3193219298918462E-2</v>
      </c>
    </row>
    <row r="6" spans="1:15" s="31" customFormat="1" ht="19.5" customHeight="1">
      <c r="A6" s="32"/>
      <c r="B6" s="33"/>
      <c r="C6" s="34" t="s">
        <v>17</v>
      </c>
      <c r="D6" s="35">
        <f>D5</f>
        <v>3130</v>
      </c>
      <c r="E6" s="36">
        <f>'[1]4월'!D6</f>
        <v>2838</v>
      </c>
      <c r="F6" s="37">
        <v>2565</v>
      </c>
      <c r="G6" s="38">
        <f t="shared" si="0"/>
        <v>0.10288935870331219</v>
      </c>
      <c r="H6" s="39">
        <f t="shared" ref="H6:H30" si="1">(D6-F6)/F6</f>
        <v>0.22027290448343079</v>
      </c>
      <c r="I6" s="26"/>
      <c r="J6" s="32"/>
      <c r="K6" s="33"/>
      <c r="L6" s="34" t="s">
        <v>17</v>
      </c>
      <c r="M6" s="40">
        <f>M5</f>
        <v>13209</v>
      </c>
      <c r="N6" s="41">
        <v>13037</v>
      </c>
      <c r="O6" s="42">
        <f t="shared" ref="O6:O30" si="2">(M6-N6)/N6</f>
        <v>1.3193219298918462E-2</v>
      </c>
    </row>
    <row r="7" spans="1:15" s="31" customFormat="1" ht="19.5" hidden="1" customHeight="1">
      <c r="A7" s="32"/>
      <c r="B7" s="43" t="s">
        <v>18</v>
      </c>
      <c r="C7" s="44" t="s">
        <v>19</v>
      </c>
      <c r="D7" s="45"/>
      <c r="E7" s="46">
        <f>'[1]4월'!D7</f>
        <v>0</v>
      </c>
      <c r="F7" s="47">
        <v>7</v>
      </c>
      <c r="G7" s="48" t="e">
        <f t="shared" si="0"/>
        <v>#DIV/0!</v>
      </c>
      <c r="H7" s="49">
        <f t="shared" si="1"/>
        <v>-1</v>
      </c>
      <c r="I7" s="26"/>
      <c r="J7" s="32"/>
      <c r="K7" s="43" t="s">
        <v>20</v>
      </c>
      <c r="L7" s="44" t="s">
        <v>19</v>
      </c>
      <c r="M7" s="28">
        <f>'[1]1월'!D7+'[1]2월'!D7+'[1]3월'!D7+'[1]4월'!D7+'5월'!D7</f>
        <v>13</v>
      </c>
      <c r="N7" s="50">
        <v>260</v>
      </c>
      <c r="O7" s="30">
        <f t="shared" si="2"/>
        <v>-0.95</v>
      </c>
    </row>
    <row r="8" spans="1:15" s="31" customFormat="1" ht="19.5" hidden="1" customHeight="1">
      <c r="A8" s="32"/>
      <c r="B8" s="33"/>
      <c r="C8" s="34" t="s">
        <v>17</v>
      </c>
      <c r="D8" s="51">
        <f>D7</f>
        <v>0</v>
      </c>
      <c r="E8" s="36">
        <f>'[1]4월'!D8</f>
        <v>0</v>
      </c>
      <c r="F8" s="37">
        <v>7</v>
      </c>
      <c r="G8" s="38" t="e">
        <f t="shared" si="0"/>
        <v>#DIV/0!</v>
      </c>
      <c r="H8" s="39">
        <f t="shared" si="1"/>
        <v>-1</v>
      </c>
      <c r="I8" s="26"/>
      <c r="J8" s="32"/>
      <c r="K8" s="33"/>
      <c r="L8" s="34" t="s">
        <v>17</v>
      </c>
      <c r="M8" s="40">
        <f>M7</f>
        <v>13</v>
      </c>
      <c r="N8" s="41">
        <v>260</v>
      </c>
      <c r="O8" s="52">
        <f t="shared" si="2"/>
        <v>-0.95</v>
      </c>
    </row>
    <row r="9" spans="1:15" s="31" customFormat="1" ht="19.5" hidden="1" customHeight="1">
      <c r="A9" s="32"/>
      <c r="B9" s="55" t="s">
        <v>21</v>
      </c>
      <c r="C9" s="56" t="s">
        <v>22</v>
      </c>
      <c r="D9" s="45"/>
      <c r="E9" s="46">
        <f>'[1]4월'!D9</f>
        <v>0</v>
      </c>
      <c r="F9" s="47">
        <v>704</v>
      </c>
      <c r="G9" s="48" t="e">
        <f t="shared" si="0"/>
        <v>#DIV/0!</v>
      </c>
      <c r="H9" s="49">
        <f t="shared" si="1"/>
        <v>-1</v>
      </c>
      <c r="I9" s="26"/>
      <c r="J9" s="32"/>
      <c r="K9" s="55" t="s">
        <v>23</v>
      </c>
      <c r="L9" s="56" t="s">
        <v>22</v>
      </c>
      <c r="M9" s="28">
        <f>'[1]1월'!D9+'[1]2월'!D9+'[1]3월'!D9+'[1]4월'!D9</f>
        <v>0</v>
      </c>
      <c r="N9" s="57">
        <v>2558</v>
      </c>
      <c r="O9" s="58">
        <f t="shared" si="2"/>
        <v>-1</v>
      </c>
    </row>
    <row r="10" spans="1:15" s="31" customFormat="1" ht="19.5" hidden="1" customHeight="1">
      <c r="A10" s="32"/>
      <c r="B10" s="59"/>
      <c r="C10" s="34" t="s">
        <v>17</v>
      </c>
      <c r="D10" s="51">
        <f>D9</f>
        <v>0</v>
      </c>
      <c r="E10" s="46">
        <f>'[1]4월'!D10</f>
        <v>0</v>
      </c>
      <c r="F10" s="37">
        <v>704</v>
      </c>
      <c r="G10" s="38" t="e">
        <f t="shared" si="0"/>
        <v>#DIV/0!</v>
      </c>
      <c r="H10" s="39">
        <f t="shared" si="1"/>
        <v>-1</v>
      </c>
      <c r="I10" s="26"/>
      <c r="J10" s="32"/>
      <c r="K10" s="59"/>
      <c r="L10" s="34" t="s">
        <v>17</v>
      </c>
      <c r="M10" s="40">
        <f>M9</f>
        <v>0</v>
      </c>
      <c r="N10" s="41">
        <v>2558</v>
      </c>
      <c r="O10" s="52">
        <f t="shared" si="2"/>
        <v>-1</v>
      </c>
    </row>
    <row r="11" spans="1:15" s="31" customFormat="1" ht="19.5" customHeight="1">
      <c r="A11" s="32"/>
      <c r="B11" s="60" t="s">
        <v>24</v>
      </c>
      <c r="C11" s="56" t="s">
        <v>25</v>
      </c>
      <c r="D11" s="45">
        <v>1144</v>
      </c>
      <c r="E11" s="46">
        <f>'[1]4월'!D11</f>
        <v>1151</v>
      </c>
      <c r="F11" s="47">
        <v>1044</v>
      </c>
      <c r="G11" s="61">
        <f t="shared" si="0"/>
        <v>-6.0816681146828849E-3</v>
      </c>
      <c r="H11" s="49">
        <f t="shared" si="1"/>
        <v>9.5785440613026823E-2</v>
      </c>
      <c r="I11" s="26"/>
      <c r="J11" s="32"/>
      <c r="K11" s="60" t="s">
        <v>26</v>
      </c>
      <c r="L11" s="62" t="s">
        <v>25</v>
      </c>
      <c r="M11" s="28">
        <f>'[1]1월'!D11+'[1]2월'!D11+'[1]3월'!D11+'[1]4월'!D11+'5월'!D11</f>
        <v>5668</v>
      </c>
      <c r="N11" s="57">
        <v>5166</v>
      </c>
      <c r="O11" s="63">
        <f t="shared" si="2"/>
        <v>9.7173828881145952E-2</v>
      </c>
    </row>
    <row r="12" spans="1:15" s="31" customFormat="1" ht="19.5" customHeight="1">
      <c r="A12" s="32"/>
      <c r="B12" s="33"/>
      <c r="C12" s="34" t="s">
        <v>17</v>
      </c>
      <c r="D12" s="51">
        <f>D11</f>
        <v>1144</v>
      </c>
      <c r="E12" s="36">
        <f>'[1]4월'!D12</f>
        <v>1151</v>
      </c>
      <c r="F12" s="37">
        <v>1044</v>
      </c>
      <c r="G12" s="38">
        <f t="shared" si="0"/>
        <v>-6.0816681146828849E-3</v>
      </c>
      <c r="H12" s="39">
        <f t="shared" si="1"/>
        <v>9.5785440613026823E-2</v>
      </c>
      <c r="I12" s="26"/>
      <c r="J12" s="32"/>
      <c r="K12" s="33"/>
      <c r="L12" s="34" t="s">
        <v>17</v>
      </c>
      <c r="M12" s="40">
        <f>M11</f>
        <v>5668</v>
      </c>
      <c r="N12" s="41">
        <v>5166</v>
      </c>
      <c r="O12" s="52">
        <f t="shared" si="2"/>
        <v>9.7173828881145952E-2</v>
      </c>
    </row>
    <row r="13" spans="1:15" s="31" customFormat="1" ht="19.5" hidden="1" customHeight="1">
      <c r="A13" s="32"/>
      <c r="B13" s="64" t="s">
        <v>27</v>
      </c>
      <c r="C13" s="56" t="s">
        <v>28</v>
      </c>
      <c r="D13" s="65"/>
      <c r="E13" s="46" t="e">
        <f>'[1]4월'!#REF!</f>
        <v>#REF!</v>
      </c>
      <c r="F13" s="47">
        <v>0</v>
      </c>
      <c r="G13" s="61" t="s">
        <v>29</v>
      </c>
      <c r="H13" s="49" t="s">
        <v>29</v>
      </c>
      <c r="I13" s="26"/>
      <c r="J13" s="32"/>
      <c r="K13" s="60" t="s">
        <v>27</v>
      </c>
      <c r="L13" s="56" t="s">
        <v>28</v>
      </c>
      <c r="M13" s="28" t="e">
        <f>'[1]1월'!#REF!+'[1]2월'!#REF!+'[1]3월'!#REF!+'[1]4월'!#REF!</f>
        <v>#REF!</v>
      </c>
      <c r="N13" s="57">
        <v>0</v>
      </c>
      <c r="O13" s="63" t="e">
        <f t="shared" si="2"/>
        <v>#REF!</v>
      </c>
    </row>
    <row r="14" spans="1:15" s="31" customFormat="1" ht="19.5" customHeight="1">
      <c r="A14" s="32"/>
      <c r="B14" s="66"/>
      <c r="C14" s="56" t="s">
        <v>30</v>
      </c>
      <c r="D14" s="45">
        <v>104</v>
      </c>
      <c r="E14" s="46">
        <f>'[1]4월'!D13</f>
        <v>64</v>
      </c>
      <c r="F14" s="47">
        <v>126</v>
      </c>
      <c r="G14" s="48">
        <f t="shared" si="0"/>
        <v>0.625</v>
      </c>
      <c r="H14" s="49">
        <f t="shared" si="1"/>
        <v>-0.17460317460317459</v>
      </c>
      <c r="I14" s="26"/>
      <c r="J14" s="32"/>
      <c r="K14" s="67"/>
      <c r="L14" s="56" t="s">
        <v>30</v>
      </c>
      <c r="M14" s="28">
        <f>'[1]1월'!D13+'[1]2월'!D13+'[1]3월'!D13+'[1]4월'!D13+'5월'!D14</f>
        <v>226</v>
      </c>
      <c r="N14" s="57">
        <v>714</v>
      </c>
      <c r="O14" s="63">
        <f t="shared" si="2"/>
        <v>-0.68347338935574231</v>
      </c>
    </row>
    <row r="15" spans="1:15" s="31" customFormat="1" ht="19.5" customHeight="1">
      <c r="A15" s="32"/>
      <c r="B15" s="33"/>
      <c r="C15" s="34" t="s">
        <v>31</v>
      </c>
      <c r="D15" s="51">
        <f>D14</f>
        <v>104</v>
      </c>
      <c r="E15" s="36">
        <f>'[1]4월'!D14</f>
        <v>64</v>
      </c>
      <c r="F15" s="37">
        <v>126</v>
      </c>
      <c r="G15" s="38">
        <f t="shared" si="0"/>
        <v>0.625</v>
      </c>
      <c r="H15" s="39">
        <f>(D15-F15)/F15</f>
        <v>-0.17460317460317459</v>
      </c>
      <c r="I15" s="26"/>
      <c r="J15" s="32"/>
      <c r="K15" s="67"/>
      <c r="L15" s="34" t="s">
        <v>17</v>
      </c>
      <c r="M15" s="68">
        <f>M14</f>
        <v>226</v>
      </c>
      <c r="N15" s="41">
        <v>714</v>
      </c>
      <c r="O15" s="52">
        <f t="shared" si="2"/>
        <v>-0.68347338935574231</v>
      </c>
    </row>
    <row r="16" spans="1:15" s="31" customFormat="1" ht="19.5" customHeight="1">
      <c r="A16" s="32"/>
      <c r="B16" s="70" t="s">
        <v>32</v>
      </c>
      <c r="C16" s="56" t="s">
        <v>33</v>
      </c>
      <c r="D16" s="45">
        <v>13</v>
      </c>
      <c r="E16" s="46">
        <f>'[1]4월'!D15</f>
        <v>24</v>
      </c>
      <c r="F16" s="47">
        <v>18</v>
      </c>
      <c r="G16" s="48">
        <f t="shared" si="0"/>
        <v>-0.45833333333333331</v>
      </c>
      <c r="H16" s="71">
        <f t="shared" si="1"/>
        <v>-0.27777777777777779</v>
      </c>
      <c r="I16" s="26"/>
      <c r="J16" s="32"/>
      <c r="K16" s="43" t="s">
        <v>32</v>
      </c>
      <c r="L16" s="62" t="s">
        <v>33</v>
      </c>
      <c r="M16" s="28">
        <f>'[1]1월'!D15+'[1]2월'!D15+'[1]3월'!D15+'[1]4월'!D15+'5월'!D16</f>
        <v>91</v>
      </c>
      <c r="N16" s="57">
        <v>92</v>
      </c>
      <c r="O16" s="63">
        <f t="shared" si="2"/>
        <v>-1.0869565217391304E-2</v>
      </c>
    </row>
    <row r="17" spans="1:15" s="31" customFormat="1" ht="19.5" customHeight="1">
      <c r="A17" s="32"/>
      <c r="B17" s="33"/>
      <c r="C17" s="34" t="s">
        <v>17</v>
      </c>
      <c r="D17" s="51">
        <f>D16</f>
        <v>13</v>
      </c>
      <c r="E17" s="36">
        <f>'[1]4월'!D16</f>
        <v>24</v>
      </c>
      <c r="F17" s="37">
        <v>18</v>
      </c>
      <c r="G17" s="38">
        <f t="shared" si="0"/>
        <v>-0.45833333333333331</v>
      </c>
      <c r="H17" s="72">
        <f t="shared" si="1"/>
        <v>-0.27777777777777779</v>
      </c>
      <c r="I17" s="26"/>
      <c r="J17" s="32"/>
      <c r="K17" s="33"/>
      <c r="L17" s="34" t="s">
        <v>17</v>
      </c>
      <c r="M17" s="68">
        <f>SUM(M16)</f>
        <v>91</v>
      </c>
      <c r="N17" s="41">
        <v>92</v>
      </c>
      <c r="O17" s="73">
        <f t="shared" si="2"/>
        <v>-1.0869565217391304E-2</v>
      </c>
    </row>
    <row r="18" spans="1:15" s="31" customFormat="1" ht="19.5" hidden="1" customHeight="1">
      <c r="A18" s="74"/>
      <c r="B18" s="75" t="s">
        <v>34</v>
      </c>
      <c r="C18" s="56" t="s">
        <v>35</v>
      </c>
      <c r="D18" s="76"/>
      <c r="E18" s="46">
        <f>'[1]4월'!D17</f>
        <v>0</v>
      </c>
      <c r="F18" s="47">
        <v>13</v>
      </c>
      <c r="G18" s="48" t="e">
        <f t="shared" si="0"/>
        <v>#DIV/0!</v>
      </c>
      <c r="H18" s="49">
        <f t="shared" si="1"/>
        <v>-1</v>
      </c>
      <c r="I18" s="26"/>
      <c r="J18" s="77"/>
      <c r="K18" s="75" t="s">
        <v>34</v>
      </c>
      <c r="L18" s="56" t="s">
        <v>35</v>
      </c>
      <c r="M18" s="28">
        <f>'[1]1월'!D17+'[1]2월'!D17+'[1]3월'!D17+'[1]4월'!D17+'5월'!D18</f>
        <v>10</v>
      </c>
      <c r="N18" s="46">
        <v>50</v>
      </c>
      <c r="O18" s="63">
        <f>(M18-N18)/N18</f>
        <v>-0.8</v>
      </c>
    </row>
    <row r="19" spans="1:15" s="31" customFormat="1" ht="19.5" customHeight="1">
      <c r="A19" s="74"/>
      <c r="B19" s="78"/>
      <c r="C19" s="56" t="s">
        <v>36</v>
      </c>
      <c r="D19" s="76">
        <v>327</v>
      </c>
      <c r="E19" s="46">
        <f>'[1]4월'!D18</f>
        <v>452</v>
      </c>
      <c r="F19" s="47">
        <v>1014</v>
      </c>
      <c r="G19" s="61">
        <f>(D19-E19)/E19</f>
        <v>-0.27654867256637167</v>
      </c>
      <c r="H19" s="79">
        <f t="shared" si="1"/>
        <v>-0.6775147928994083</v>
      </c>
      <c r="I19" s="26"/>
      <c r="J19" s="77"/>
      <c r="K19" s="78"/>
      <c r="L19" s="56" t="s">
        <v>36</v>
      </c>
      <c r="M19" s="28">
        <f>'[1]1월'!D18+'[1]2월'!D18+'[1]3월'!D18+'[1]4월'!D18+'5월'!D19</f>
        <v>1429</v>
      </c>
      <c r="N19" s="80">
        <v>1501</v>
      </c>
      <c r="O19" s="63">
        <f>(M19-N19)/N19</f>
        <v>-4.7968021319120584E-2</v>
      </c>
    </row>
    <row r="20" spans="1:15" s="31" customFormat="1" ht="19.5" customHeight="1">
      <c r="A20" s="74"/>
      <c r="B20" s="81"/>
      <c r="C20" s="34" t="s">
        <v>17</v>
      </c>
      <c r="D20" s="35">
        <f>D18+D19</f>
        <v>327</v>
      </c>
      <c r="E20" s="36">
        <f>'[1]4월'!D19</f>
        <v>452</v>
      </c>
      <c r="F20" s="37">
        <v>1027</v>
      </c>
      <c r="G20" s="38">
        <f>(D20-E20)/E20</f>
        <v>-0.27654867256637167</v>
      </c>
      <c r="H20" s="39">
        <f t="shared" si="1"/>
        <v>-0.6815968841285297</v>
      </c>
      <c r="I20" s="26"/>
      <c r="J20" s="77"/>
      <c r="K20" s="82"/>
      <c r="L20" s="34" t="s">
        <v>17</v>
      </c>
      <c r="M20" s="83">
        <f>M19</f>
        <v>1429</v>
      </c>
      <c r="N20" s="84">
        <v>1551</v>
      </c>
      <c r="O20" s="73">
        <f>(M20-N20)/N20</f>
        <v>-7.8658929722759507E-2</v>
      </c>
    </row>
    <row r="21" spans="1:15" s="31" customFormat="1" ht="19.5" customHeight="1">
      <c r="A21" s="85" t="s">
        <v>37</v>
      </c>
      <c r="B21" s="86"/>
      <c r="C21" s="87"/>
      <c r="D21" s="88">
        <f>D6+D8+D12+D15+D17+D20</f>
        <v>4718</v>
      </c>
      <c r="E21" s="89">
        <f>'[1]4월'!D20</f>
        <v>4529</v>
      </c>
      <c r="F21" s="90">
        <v>5491</v>
      </c>
      <c r="G21" s="91">
        <f t="shared" si="0"/>
        <v>4.1731066460587329E-2</v>
      </c>
      <c r="H21" s="92">
        <f t="shared" si="1"/>
        <v>-0.14077581496995084</v>
      </c>
      <c r="I21" s="26"/>
      <c r="J21" s="85" t="s">
        <v>37</v>
      </c>
      <c r="K21" s="93"/>
      <c r="L21" s="94"/>
      <c r="M21" s="88">
        <f>SUM(M20, M17,M15,M12,M10,M8,M6)</f>
        <v>20636</v>
      </c>
      <c r="N21" s="95">
        <v>23378</v>
      </c>
      <c r="O21" s="96">
        <f t="shared" si="2"/>
        <v>-0.11728975960304559</v>
      </c>
    </row>
    <row r="22" spans="1:15" s="31" customFormat="1" ht="19.5" hidden="1" customHeight="1">
      <c r="A22" s="97" t="s">
        <v>38</v>
      </c>
      <c r="B22" s="98" t="s">
        <v>39</v>
      </c>
      <c r="C22" s="99"/>
      <c r="D22" s="65"/>
      <c r="E22" s="100"/>
      <c r="F22" s="101">
        <v>155</v>
      </c>
      <c r="G22" s="48" t="e">
        <f t="shared" si="0"/>
        <v>#DIV/0!</v>
      </c>
      <c r="H22" s="49">
        <f t="shared" si="1"/>
        <v>-1</v>
      </c>
      <c r="I22" s="26"/>
      <c r="J22" s="97" t="s">
        <v>40</v>
      </c>
      <c r="K22" s="98" t="s">
        <v>39</v>
      </c>
      <c r="L22" s="99"/>
      <c r="M22" s="28">
        <f>'[1]1월'!D21+'[1]2월'!D21+'[1]3월'!D21+'[1]4월'!D21</f>
        <v>5</v>
      </c>
      <c r="N22" s="57">
        <v>670</v>
      </c>
      <c r="O22" s="102">
        <f t="shared" si="2"/>
        <v>-0.9925373134328358</v>
      </c>
    </row>
    <row r="23" spans="1:15" s="31" customFormat="1" ht="19.5" hidden="1" customHeight="1">
      <c r="A23" s="32"/>
      <c r="B23" s="98" t="s">
        <v>41</v>
      </c>
      <c r="C23" s="99"/>
      <c r="D23" s="45"/>
      <c r="E23" s="103"/>
      <c r="F23" s="104">
        <v>427</v>
      </c>
      <c r="G23" s="48" t="e">
        <f t="shared" si="0"/>
        <v>#DIV/0!</v>
      </c>
      <c r="H23" s="49">
        <f t="shared" si="1"/>
        <v>-1</v>
      </c>
      <c r="I23" s="26"/>
      <c r="J23" s="32"/>
      <c r="K23" s="98" t="s">
        <v>41</v>
      </c>
      <c r="L23" s="99"/>
      <c r="M23" s="28">
        <f>'[1]1월'!D22+'[1]2월'!D22+'[1]3월'!D22+'[1]4월'!D22</f>
        <v>0</v>
      </c>
      <c r="N23" s="57">
        <v>1948</v>
      </c>
      <c r="O23" s="102">
        <f t="shared" si="2"/>
        <v>-1</v>
      </c>
    </row>
    <row r="24" spans="1:15" s="31" customFormat="1" ht="19.5" customHeight="1">
      <c r="A24" s="32"/>
      <c r="B24" s="98" t="s">
        <v>42</v>
      </c>
      <c r="C24" s="99"/>
      <c r="D24" s="45">
        <v>1157</v>
      </c>
      <c r="E24" s="103">
        <f>'[1]4월'!D23</f>
        <v>1057</v>
      </c>
      <c r="F24" s="104">
        <v>949</v>
      </c>
      <c r="G24" s="48">
        <f t="shared" si="0"/>
        <v>9.46073793755913E-2</v>
      </c>
      <c r="H24" s="49">
        <f t="shared" si="1"/>
        <v>0.21917808219178081</v>
      </c>
      <c r="I24" s="26"/>
      <c r="J24" s="32"/>
      <c r="K24" s="98" t="s">
        <v>42</v>
      </c>
      <c r="L24" s="99"/>
      <c r="M24" s="28">
        <f>'[1]1월'!D23+'[1]2월'!D23+'[1]3월'!D23+'[1]4월'!D23+'5월'!D24</f>
        <v>5187</v>
      </c>
      <c r="N24" s="57">
        <v>3861</v>
      </c>
      <c r="O24" s="102">
        <f t="shared" si="2"/>
        <v>0.34343434343434343</v>
      </c>
    </row>
    <row r="25" spans="1:15" s="31" customFormat="1" ht="19.5" customHeight="1">
      <c r="A25" s="74"/>
      <c r="B25" s="98" t="s">
        <v>43</v>
      </c>
      <c r="C25" s="99"/>
      <c r="D25" s="45">
        <v>220</v>
      </c>
      <c r="E25" s="103">
        <f>'[1]4월'!D24</f>
        <v>197</v>
      </c>
      <c r="F25" s="104">
        <v>0</v>
      </c>
      <c r="G25" s="48">
        <f t="shared" si="0"/>
        <v>0.116751269035533</v>
      </c>
      <c r="H25" s="49" t="s">
        <v>29</v>
      </c>
      <c r="I25" s="26"/>
      <c r="J25" s="74"/>
      <c r="K25" s="98" t="s">
        <v>43</v>
      </c>
      <c r="L25" s="99"/>
      <c r="M25" s="28">
        <f>'[1]1월'!D24+'[1]2월'!D24+'[1]3월'!D24+'[1]4월'!D24+'5월'!D25</f>
        <v>852</v>
      </c>
      <c r="N25" s="57">
        <v>0</v>
      </c>
      <c r="O25" s="102" t="s">
        <v>29</v>
      </c>
    </row>
    <row r="26" spans="1:15" s="106" customFormat="1" ht="19.5" customHeight="1">
      <c r="A26" s="85" t="s">
        <v>44</v>
      </c>
      <c r="B26" s="86"/>
      <c r="C26" s="87"/>
      <c r="D26" s="88">
        <f>D24+D25</f>
        <v>1377</v>
      </c>
      <c r="E26" s="89">
        <f>'[1]4월'!D25</f>
        <v>1257</v>
      </c>
      <c r="F26" s="90">
        <v>1531</v>
      </c>
      <c r="G26" s="91">
        <f t="shared" si="0"/>
        <v>9.5465393794749401E-2</v>
      </c>
      <c r="H26" s="92">
        <f t="shared" si="1"/>
        <v>-0.10058785107772697</v>
      </c>
      <c r="I26" s="105"/>
      <c r="J26" s="85" t="s">
        <v>44</v>
      </c>
      <c r="K26" s="93"/>
      <c r="L26" s="94"/>
      <c r="M26" s="88">
        <f>SUM(M24:M25)</f>
        <v>6039</v>
      </c>
      <c r="N26" s="95">
        <v>6479</v>
      </c>
      <c r="O26" s="96">
        <f t="shared" si="2"/>
        <v>-6.7911714770797965E-2</v>
      </c>
    </row>
    <row r="27" spans="1:15" s="31" customFormat="1" ht="19.5" customHeight="1">
      <c r="A27" s="108" t="s">
        <v>45</v>
      </c>
      <c r="B27" s="109" t="s">
        <v>46</v>
      </c>
      <c r="C27" s="110"/>
      <c r="D27" s="111">
        <v>294</v>
      </c>
      <c r="E27" s="112">
        <f>'[1]4월'!D26</f>
        <v>326</v>
      </c>
      <c r="F27" s="104">
        <v>315</v>
      </c>
      <c r="G27" s="48">
        <f t="shared" si="0"/>
        <v>-9.815950920245399E-2</v>
      </c>
      <c r="H27" s="49">
        <f t="shared" si="1"/>
        <v>-6.6666666666666666E-2</v>
      </c>
      <c r="I27" s="26"/>
      <c r="J27" s="108" t="s">
        <v>45</v>
      </c>
      <c r="K27" s="98" t="s">
        <v>47</v>
      </c>
      <c r="L27" s="99"/>
      <c r="M27" s="28">
        <f>'[1]1월'!D26+'[1]2월'!D26+'[1]3월'!D26+'[1]4월'!D26+'5월'!D27</f>
        <v>1541</v>
      </c>
      <c r="N27" s="57">
        <v>1492</v>
      </c>
      <c r="O27" s="58">
        <f t="shared" si="2"/>
        <v>3.2841823056300269E-2</v>
      </c>
    </row>
    <row r="28" spans="1:15" s="31" customFormat="1" ht="19.5" customHeight="1">
      <c r="A28" s="32"/>
      <c r="B28" s="98" t="s">
        <v>48</v>
      </c>
      <c r="C28" s="99"/>
      <c r="D28" s="45">
        <v>338</v>
      </c>
      <c r="E28" s="112">
        <f>'[1]4월'!D27</f>
        <v>321</v>
      </c>
      <c r="F28" s="104">
        <v>333</v>
      </c>
      <c r="G28" s="48">
        <f t="shared" si="0"/>
        <v>5.2959501557632398E-2</v>
      </c>
      <c r="H28" s="49">
        <f t="shared" si="1"/>
        <v>1.5015015015015015E-2</v>
      </c>
      <c r="I28" s="26"/>
      <c r="J28" s="32"/>
      <c r="K28" s="82" t="s">
        <v>49</v>
      </c>
      <c r="L28" s="113"/>
      <c r="M28" s="28">
        <f>'[1]1월'!D27+'[1]2월'!D27+'[1]3월'!D27+'[1]4월'!D27+'5월'!D28</f>
        <v>1579</v>
      </c>
      <c r="N28" s="57">
        <v>1610</v>
      </c>
      <c r="O28" s="58">
        <f t="shared" si="2"/>
        <v>-1.9254658385093167E-2</v>
      </c>
    </row>
    <row r="29" spans="1:15" s="31" customFormat="1" ht="19.5" customHeight="1" thickBot="1">
      <c r="A29" s="114" t="s">
        <v>50</v>
      </c>
      <c r="B29" s="115"/>
      <c r="C29" s="116"/>
      <c r="D29" s="117">
        <f>D27+D28</f>
        <v>632</v>
      </c>
      <c r="E29" s="118">
        <f>'[1]4월'!D28</f>
        <v>647</v>
      </c>
      <c r="F29" s="119">
        <v>648</v>
      </c>
      <c r="G29" s="120">
        <f t="shared" si="0"/>
        <v>-2.3183925811437404E-2</v>
      </c>
      <c r="H29" s="121">
        <f t="shared" si="1"/>
        <v>-2.4691358024691357E-2</v>
      </c>
      <c r="I29" s="26"/>
      <c r="J29" s="85" t="s">
        <v>50</v>
      </c>
      <c r="K29" s="93"/>
      <c r="L29" s="94"/>
      <c r="M29" s="117">
        <f>SUM(M27:M28)</f>
        <v>3120</v>
      </c>
      <c r="N29" s="122">
        <v>3102</v>
      </c>
      <c r="O29" s="123">
        <f t="shared" si="2"/>
        <v>5.8027079303675051E-3</v>
      </c>
    </row>
    <row r="30" spans="1:15" s="106" customFormat="1" ht="19.5" customHeight="1" thickBot="1">
      <c r="A30" s="124" t="s">
        <v>51</v>
      </c>
      <c r="B30" s="125"/>
      <c r="C30" s="126"/>
      <c r="D30" s="127">
        <f>D21+D26+D29</f>
        <v>6727</v>
      </c>
      <c r="E30" s="127">
        <f>'[1]4월'!D29</f>
        <v>6433</v>
      </c>
      <c r="F30" s="128">
        <v>7670</v>
      </c>
      <c r="G30" s="129">
        <f t="shared" si="0"/>
        <v>4.5701849836779107E-2</v>
      </c>
      <c r="H30" s="129">
        <f t="shared" si="1"/>
        <v>-0.12294654498044329</v>
      </c>
      <c r="I30" s="105"/>
      <c r="J30" s="124" t="s">
        <v>51</v>
      </c>
      <c r="K30" s="125"/>
      <c r="L30" s="126"/>
      <c r="M30" s="127">
        <f>'[1]1월'!D29+'[1]2월'!D29+'[1]3월'!D29+'[1]4월'!D29+'5월'!D30</f>
        <v>29810</v>
      </c>
      <c r="N30" s="128">
        <v>32968</v>
      </c>
      <c r="O30" s="130">
        <f t="shared" si="2"/>
        <v>-9.5789856830866299E-2</v>
      </c>
    </row>
    <row r="31" spans="1:15" s="105" customFormat="1" ht="20.100000000000001" customHeight="1">
      <c r="A31" s="131"/>
      <c r="B31" s="132"/>
      <c r="C31" s="132"/>
      <c r="D31" s="132"/>
      <c r="E31" s="133"/>
      <c r="F31" s="134"/>
      <c r="G31" s="132"/>
      <c r="H31" s="132"/>
      <c r="I31" s="132"/>
      <c r="J31" s="135"/>
      <c r="K31" s="135"/>
      <c r="L31" s="135"/>
      <c r="M31" s="135"/>
      <c r="N31" s="135"/>
      <c r="O31" s="136"/>
    </row>
    <row r="32" spans="1:15" s="105" customFormat="1" ht="17.45" customHeight="1">
      <c r="A32" s="137"/>
      <c r="B32" s="138"/>
      <c r="C32" s="138"/>
      <c r="D32" s="138"/>
      <c r="E32" s="133"/>
      <c r="F32" s="133"/>
      <c r="G32" s="136"/>
      <c r="H32" s="139"/>
      <c r="J32" s="134"/>
      <c r="K32" s="132"/>
      <c r="L32" s="132"/>
      <c r="M32" s="132"/>
      <c r="N32" s="133"/>
      <c r="O32" s="136"/>
    </row>
    <row r="33" spans="1:16" s="105" customFormat="1" ht="15.75" customHeight="1">
      <c r="A33" s="137"/>
      <c r="B33" s="138"/>
      <c r="C33" s="138"/>
      <c r="D33" s="138"/>
      <c r="E33" s="133"/>
      <c r="F33" s="133"/>
      <c r="G33" s="136"/>
      <c r="H33" s="139"/>
      <c r="J33" s="138"/>
      <c r="K33" s="138"/>
      <c r="L33" s="138"/>
      <c r="M33" s="138"/>
      <c r="N33" s="133"/>
      <c r="O33" s="136"/>
    </row>
    <row r="34" spans="1:16" s="31" customFormat="1" ht="21" customHeight="1" thickBot="1">
      <c r="A34" s="140" t="s">
        <v>52</v>
      </c>
      <c r="B34" s="141"/>
      <c r="C34" s="141"/>
      <c r="D34" s="53"/>
      <c r="E34" s="53"/>
      <c r="F34" s="53"/>
      <c r="G34" s="139"/>
      <c r="H34" s="139"/>
      <c r="I34" s="26"/>
      <c r="J34" s="142" t="s">
        <v>52</v>
      </c>
      <c r="K34" s="141"/>
      <c r="L34" s="141"/>
      <c r="M34" s="53"/>
      <c r="N34" s="53"/>
      <c r="O34" s="139"/>
    </row>
    <row r="35" spans="1:16" s="31" customFormat="1" ht="19.5" customHeight="1">
      <c r="A35" s="18" t="s">
        <v>53</v>
      </c>
      <c r="B35" s="143" t="s">
        <v>54</v>
      </c>
      <c r="C35" s="144"/>
      <c r="D35" s="145">
        <v>11931</v>
      </c>
      <c r="E35" s="146">
        <f>'[1]4월'!D34</f>
        <v>11673</v>
      </c>
      <c r="F35" s="145">
        <v>9351</v>
      </c>
      <c r="G35" s="24">
        <f t="shared" ref="G35:G40" si="3">(D35-E35)/E35</f>
        <v>2.2102287329735286E-2</v>
      </c>
      <c r="H35" s="25">
        <f t="shared" ref="H35:H40" si="4">(D35-F35)/F35</f>
        <v>0.27590632017965994</v>
      </c>
      <c r="I35" s="26"/>
      <c r="J35" s="18" t="s">
        <v>53</v>
      </c>
      <c r="K35" s="143" t="s">
        <v>55</v>
      </c>
      <c r="L35" s="147"/>
      <c r="M35" s="148">
        <f>'[1]1월'!D34+'[1]2월'!D34+'[1]3월'!D34+'[1]4월'!D34+'5월'!D36</f>
        <v>44078</v>
      </c>
      <c r="N35" s="149">
        <v>44878</v>
      </c>
      <c r="O35" s="150">
        <f t="shared" ref="O35:O40" si="5">(M35-N35)/N35</f>
        <v>-1.7826106332724273E-2</v>
      </c>
      <c r="P35" s="53"/>
    </row>
    <row r="36" spans="1:16" s="31" customFormat="1" ht="19.5" customHeight="1">
      <c r="A36" s="32"/>
      <c r="B36" s="151" t="s">
        <v>56</v>
      </c>
      <c r="C36" s="98"/>
      <c r="D36" s="152">
        <v>170</v>
      </c>
      <c r="E36" s="153">
        <f>'[1]4월'!D35</f>
        <v>179</v>
      </c>
      <c r="F36" s="152">
        <v>411</v>
      </c>
      <c r="G36" s="48">
        <f t="shared" si="3"/>
        <v>-5.027932960893855E-2</v>
      </c>
      <c r="H36" s="49">
        <f t="shared" si="4"/>
        <v>-0.58637469586374691</v>
      </c>
      <c r="I36" s="26"/>
      <c r="J36" s="32"/>
      <c r="K36" s="151" t="s">
        <v>57</v>
      </c>
      <c r="L36" s="154"/>
      <c r="M36" s="155">
        <f>'[1]1월'!D35+'[1]2월'!D35+'[1]3월'!D35+'[1]4월'!D35+'5월'!D37</f>
        <v>577</v>
      </c>
      <c r="N36" s="156">
        <v>2782</v>
      </c>
      <c r="O36" s="58">
        <f t="shared" si="5"/>
        <v>-0.79259525521207763</v>
      </c>
      <c r="P36" s="53"/>
    </row>
    <row r="37" spans="1:16" s="31" customFormat="1" ht="19.149999999999999" hidden="1" customHeight="1">
      <c r="A37" s="32"/>
      <c r="B37" s="151" t="s">
        <v>58</v>
      </c>
      <c r="C37" s="98"/>
      <c r="D37" s="152">
        <v>0</v>
      </c>
      <c r="E37" s="153">
        <f>'[1]4월'!D36</f>
        <v>0</v>
      </c>
      <c r="F37" s="152">
        <v>0</v>
      </c>
      <c r="G37" s="48" t="e">
        <f t="shared" si="3"/>
        <v>#DIV/0!</v>
      </c>
      <c r="H37" s="49" t="e">
        <f t="shared" si="4"/>
        <v>#DIV/0!</v>
      </c>
      <c r="I37" s="26"/>
      <c r="J37" s="32"/>
      <c r="K37" s="151" t="s">
        <v>59</v>
      </c>
      <c r="L37" s="154"/>
      <c r="M37" s="155">
        <f>'[1]1월'!D36+'[1]2월'!D36+'[1]3월'!D36+'[1]4월'!D36+'5월'!D38</f>
        <v>21709</v>
      </c>
      <c r="N37" s="157">
        <v>2938</v>
      </c>
      <c r="O37" s="58">
        <f t="shared" si="5"/>
        <v>6.3890401633764462</v>
      </c>
      <c r="P37" s="53"/>
    </row>
    <row r="38" spans="1:16" s="31" customFormat="1" ht="19.5" customHeight="1">
      <c r="A38" s="32"/>
      <c r="B38" s="151" t="s">
        <v>38</v>
      </c>
      <c r="C38" s="98"/>
      <c r="D38" s="152">
        <v>21709</v>
      </c>
      <c r="E38" s="153">
        <f>'[1]4월'!D37</f>
        <v>20179</v>
      </c>
      <c r="F38" s="152">
        <v>22809</v>
      </c>
      <c r="G38" s="48">
        <f t="shared" si="3"/>
        <v>7.5821398483572028E-2</v>
      </c>
      <c r="H38" s="49">
        <f t="shared" si="4"/>
        <v>-4.8226577228287076E-2</v>
      </c>
      <c r="I38" s="26"/>
      <c r="J38" s="32"/>
      <c r="K38" s="151" t="s">
        <v>60</v>
      </c>
      <c r="L38" s="154"/>
      <c r="M38" s="155">
        <f>'[1]1월'!D37+'[1]2월'!D37+'[1]3월'!D37+'[1]4월'!D37+'5월'!D39</f>
        <v>82993</v>
      </c>
      <c r="N38" s="157">
        <v>111783</v>
      </c>
      <c r="O38" s="58">
        <f t="shared" si="5"/>
        <v>-0.25755257955145239</v>
      </c>
      <c r="P38" s="53"/>
    </row>
    <row r="39" spans="1:16" s="31" customFormat="1" ht="19.5" customHeight="1" thickBot="1">
      <c r="A39" s="158"/>
      <c r="B39" s="159" t="s">
        <v>61</v>
      </c>
      <c r="C39" s="160"/>
      <c r="D39" s="152">
        <v>523</v>
      </c>
      <c r="E39" s="161">
        <f>'[1]4월'!D38</f>
        <v>778</v>
      </c>
      <c r="F39" s="152">
        <v>638</v>
      </c>
      <c r="G39" s="48">
        <f t="shared" si="3"/>
        <v>-0.32776349614395889</v>
      </c>
      <c r="H39" s="162">
        <f t="shared" si="4"/>
        <v>-0.18025078369905956</v>
      </c>
      <c r="I39" s="26"/>
      <c r="J39" s="158"/>
      <c r="K39" s="159" t="s">
        <v>62</v>
      </c>
      <c r="L39" s="163"/>
      <c r="M39" s="164">
        <f>'[1]1월'!D38+'[1]2월'!D38+'[1]3월'!D38+'[1]4월'!D38+'5월'!D40</f>
        <v>37956</v>
      </c>
      <c r="N39" s="165">
        <v>4491</v>
      </c>
      <c r="O39" s="58">
        <f t="shared" si="5"/>
        <v>7.4515698062792248</v>
      </c>
      <c r="P39" s="53"/>
    </row>
    <row r="40" spans="1:16" s="31" customFormat="1" ht="19.5" customHeight="1" thickBot="1">
      <c r="A40" s="124" t="s">
        <v>63</v>
      </c>
      <c r="B40" s="125"/>
      <c r="C40" s="125"/>
      <c r="D40" s="127">
        <f>SUM(D35:D39)</f>
        <v>34333</v>
      </c>
      <c r="E40" s="127">
        <f>'[1]4월'!D39</f>
        <v>32809</v>
      </c>
      <c r="F40" s="127">
        <v>33209</v>
      </c>
      <c r="G40" s="129">
        <f t="shared" si="3"/>
        <v>4.6450669023743486E-2</v>
      </c>
      <c r="H40" s="129">
        <f t="shared" si="4"/>
        <v>3.3846246499442921E-2</v>
      </c>
      <c r="I40" s="54"/>
      <c r="J40" s="166" t="s">
        <v>63</v>
      </c>
      <c r="K40" s="167"/>
      <c r="L40" s="167"/>
      <c r="M40" s="168">
        <f>M35+M36+M37+M38+M39</f>
        <v>187313</v>
      </c>
      <c r="N40" s="168">
        <v>166872</v>
      </c>
      <c r="O40" s="129">
        <f t="shared" si="5"/>
        <v>0.12249508605398149</v>
      </c>
      <c r="P40" s="69"/>
    </row>
    <row r="41" spans="1:16" s="26" customFormat="1" ht="19.5" customHeight="1" thickBot="1">
      <c r="A41" s="169"/>
      <c r="B41" s="170"/>
      <c r="C41" s="170"/>
      <c r="D41" s="171"/>
      <c r="E41" s="171"/>
      <c r="F41" s="171"/>
      <c r="G41" s="172"/>
      <c r="H41" s="139"/>
      <c r="J41" s="173"/>
      <c r="K41" s="174"/>
      <c r="L41" s="174"/>
      <c r="M41" s="175"/>
      <c r="N41" s="176"/>
      <c r="O41" s="177"/>
    </row>
    <row r="42" spans="1:16" s="31" customFormat="1" ht="19.5" customHeight="1" thickBot="1">
      <c r="A42" s="178" t="s">
        <v>64</v>
      </c>
      <c r="B42" s="179"/>
      <c r="C42" s="180"/>
      <c r="D42" s="181">
        <f>D30+D40</f>
        <v>41060</v>
      </c>
      <c r="E42" s="181">
        <f>'[1]4월'!D41</f>
        <v>39242</v>
      </c>
      <c r="F42" s="181">
        <v>40879</v>
      </c>
      <c r="G42" s="182">
        <f>(D42-E42)/E42</f>
        <v>4.6327913969726311E-2</v>
      </c>
      <c r="H42" s="182">
        <f>(D42-F42)/F42</f>
        <v>4.4277012647080411E-3</v>
      </c>
      <c r="I42" s="26"/>
      <c r="J42" s="178" t="s">
        <v>65</v>
      </c>
      <c r="K42" s="179"/>
      <c r="L42" s="180"/>
      <c r="M42" s="210">
        <f>SUM(M30,M40)</f>
        <v>217123</v>
      </c>
      <c r="N42" s="210">
        <v>199840</v>
      </c>
      <c r="O42" s="182">
        <f>(M42-N42)/N42</f>
        <v>8.6484187349879907E-2</v>
      </c>
    </row>
    <row r="43" spans="1:16" s="26" customFormat="1" ht="19.5" customHeight="1">
      <c r="A43" s="183"/>
      <c r="B43" s="184"/>
      <c r="C43" s="184"/>
      <c r="D43" s="185"/>
      <c r="E43" s="185"/>
      <c r="F43" s="185"/>
      <c r="G43" s="186"/>
      <c r="H43" s="187"/>
      <c r="J43" s="141"/>
      <c r="K43" s="141"/>
      <c r="L43" s="141"/>
      <c r="M43" s="53"/>
      <c r="N43" s="188"/>
      <c r="O43" s="139"/>
    </row>
    <row r="44" spans="1:16" s="26" customFormat="1" ht="19.5" customHeight="1" thickBot="1">
      <c r="A44" s="189" t="s">
        <v>66</v>
      </c>
      <c r="B44" s="190"/>
      <c r="C44" s="190"/>
      <c r="D44" s="133"/>
      <c r="E44" s="133"/>
      <c r="F44" s="133"/>
      <c r="G44" s="191"/>
      <c r="H44" s="192"/>
      <c r="J44" s="105" t="s">
        <v>66</v>
      </c>
      <c r="K44" s="190"/>
      <c r="L44" s="193"/>
      <c r="M44" s="194"/>
      <c r="N44" s="195"/>
      <c r="O44" s="196"/>
    </row>
    <row r="45" spans="1:16" s="31" customFormat="1" ht="19.5" customHeight="1" thickBot="1">
      <c r="A45" s="197" t="s">
        <v>67</v>
      </c>
      <c r="B45" s="198"/>
      <c r="C45" s="199"/>
      <c r="D45" s="200">
        <v>42164</v>
      </c>
      <c r="E45" s="200">
        <f>'[1]4월'!D44</f>
        <v>46542</v>
      </c>
      <c r="F45" s="200">
        <v>36212</v>
      </c>
      <c r="G45" s="201">
        <f>(D45-E45)/E45</f>
        <v>-9.4065575179407848E-2</v>
      </c>
      <c r="H45" s="202">
        <f>(D45-F45)/F45</f>
        <v>0.16436540373356898</v>
      </c>
      <c r="I45" s="26"/>
      <c r="J45" s="197" t="s">
        <v>67</v>
      </c>
      <c r="K45" s="198"/>
      <c r="L45" s="199"/>
      <c r="M45" s="203">
        <f>'[1]1월'!D44+'[1]2월'!D44+'[1]3월'!D44+'[1]4월'!D44+'5월'!D45</f>
        <v>225814</v>
      </c>
      <c r="N45" s="204">
        <v>198903</v>
      </c>
      <c r="O45" s="201">
        <f>(M45-N45)/N45</f>
        <v>0.13529710461883432</v>
      </c>
    </row>
    <row r="46" spans="1:16" s="31" customFormat="1" ht="21.75" customHeight="1">
      <c r="A46" s="205"/>
      <c r="B46" s="205"/>
      <c r="C46" s="205"/>
      <c r="D46" s="205"/>
      <c r="J46" s="206"/>
      <c r="K46" s="207"/>
      <c r="L46" s="207"/>
      <c r="M46" s="207"/>
      <c r="N46" s="207"/>
      <c r="O46" s="207"/>
    </row>
    <row r="47" spans="1:16" s="106" customFormat="1" ht="18" customHeight="1">
      <c r="A47" s="206"/>
      <c r="J47" s="208"/>
      <c r="K47" s="207"/>
      <c r="L47" s="207"/>
      <c r="M47" s="207"/>
      <c r="N47" s="207"/>
      <c r="O47" s="207"/>
    </row>
    <row r="48" spans="1:16" s="106" customFormat="1" ht="18" customHeight="1">
      <c r="A48" s="208"/>
      <c r="G48" s="107"/>
      <c r="J48" s="207"/>
      <c r="K48" s="207"/>
      <c r="L48" s="207"/>
      <c r="M48" s="207"/>
      <c r="N48" s="207"/>
      <c r="O48" s="207"/>
    </row>
    <row r="49" spans="10:15" s="106" customFormat="1" ht="18" customHeight="1">
      <c r="J49" s="209"/>
      <c r="K49" s="207"/>
      <c r="L49" s="209"/>
      <c r="M49" s="209"/>
      <c r="N49" s="209"/>
      <c r="O49" s="209"/>
    </row>
    <row r="50" spans="10:15" s="31" customFormat="1" ht="18" customHeight="1">
      <c r="J50" s="209"/>
      <c r="K50" s="207"/>
      <c r="L50" s="209"/>
      <c r="M50" s="209"/>
      <c r="N50" s="209"/>
      <c r="O50" s="209"/>
    </row>
    <row r="51" spans="10:15" s="31" customFormat="1" ht="15.75" customHeight="1">
      <c r="J51" s="209"/>
      <c r="K51" s="207"/>
      <c r="L51" s="209"/>
      <c r="M51" s="209"/>
      <c r="N51" s="209"/>
      <c r="O51" s="209"/>
    </row>
    <row r="52" spans="10:15" s="31" customFormat="1" ht="15.75" customHeight="1">
      <c r="J52" s="209"/>
      <c r="K52" s="209"/>
      <c r="L52" s="209"/>
      <c r="M52" s="209"/>
      <c r="N52" s="209"/>
      <c r="O52" s="209"/>
    </row>
    <row r="53" spans="10:15" s="31" customFormat="1" ht="15.75" customHeight="1">
      <c r="J53" s="209"/>
      <c r="K53" s="209"/>
      <c r="L53" s="209"/>
      <c r="M53" s="209"/>
      <c r="N53" s="209"/>
      <c r="O53" s="209"/>
    </row>
    <row r="54" spans="10:15" s="31" customFormat="1" ht="15.75" customHeight="1">
      <c r="J54" s="209"/>
      <c r="K54" s="209"/>
      <c r="L54" s="209"/>
      <c r="M54" s="209"/>
      <c r="N54" s="209"/>
      <c r="O54" s="209"/>
    </row>
    <row r="55" spans="10:15" s="31" customFormat="1" ht="15.75" customHeight="1">
      <c r="J55" s="209"/>
      <c r="K55" s="209"/>
      <c r="L55" s="209"/>
      <c r="M55" s="209"/>
      <c r="N55" s="209"/>
      <c r="O55" s="209"/>
    </row>
    <row r="56" spans="10:15" s="31" customFormat="1" ht="15.75" customHeight="1">
      <c r="J56" s="209"/>
      <c r="K56" s="209"/>
      <c r="L56" s="209"/>
      <c r="M56" s="209"/>
      <c r="N56" s="209"/>
      <c r="O56" s="209"/>
    </row>
    <row r="57" spans="10:15" s="31" customFormat="1" ht="15.75" customHeight="1">
      <c r="J57" s="209"/>
      <c r="K57" s="209"/>
      <c r="L57" s="209"/>
      <c r="M57" s="209"/>
      <c r="N57" s="209"/>
      <c r="O57" s="209"/>
    </row>
    <row r="58" spans="10:15" s="31" customFormat="1" ht="15.75" customHeight="1">
      <c r="J58" s="209"/>
      <c r="K58" s="209"/>
      <c r="L58" s="209"/>
      <c r="M58" s="209"/>
      <c r="N58" s="209"/>
      <c r="O58" s="209"/>
    </row>
    <row r="59" spans="10:15" s="31" customFormat="1" ht="15.75" customHeight="1">
      <c r="J59" s="209"/>
      <c r="K59" s="209"/>
      <c r="L59" s="209"/>
      <c r="M59" s="209"/>
      <c r="N59" s="209"/>
      <c r="O59" s="209"/>
    </row>
    <row r="60" spans="10:15" s="31" customFormat="1" ht="15.75" customHeight="1">
      <c r="J60" s="209"/>
      <c r="K60" s="209"/>
      <c r="L60" s="209"/>
      <c r="M60" s="209"/>
      <c r="N60" s="209"/>
      <c r="O60" s="209"/>
    </row>
    <row r="61" spans="10:15" s="31" customFormat="1" ht="15.75" customHeight="1">
      <c r="J61" s="209"/>
      <c r="K61" s="209"/>
      <c r="L61" s="209"/>
      <c r="M61" s="209"/>
      <c r="N61" s="209"/>
      <c r="O61" s="209"/>
    </row>
    <row r="62" spans="10:15" s="31" customFormat="1" ht="15.75" customHeight="1">
      <c r="J62" s="209"/>
      <c r="K62" s="209"/>
      <c r="L62" s="209"/>
      <c r="M62" s="209"/>
      <c r="N62" s="209"/>
      <c r="O62" s="209"/>
    </row>
    <row r="63" spans="10:15" s="31" customFormat="1" ht="15.75" customHeight="1">
      <c r="J63" s="209"/>
      <c r="K63" s="209"/>
      <c r="L63" s="209"/>
      <c r="M63" s="209"/>
      <c r="N63" s="209"/>
      <c r="O63" s="209"/>
    </row>
    <row r="64" spans="10:15" s="31" customFormat="1" ht="15.75" customHeight="1">
      <c r="J64" s="209"/>
      <c r="K64" s="209"/>
      <c r="L64" s="209"/>
      <c r="M64" s="209"/>
      <c r="N64" s="209"/>
      <c r="O64" s="209"/>
    </row>
    <row r="65" spans="10:15" s="31" customFormat="1" ht="15.75" customHeight="1">
      <c r="J65" s="209"/>
      <c r="K65" s="209"/>
      <c r="L65" s="209"/>
      <c r="M65" s="209"/>
      <c r="N65" s="209"/>
      <c r="O65" s="209"/>
    </row>
    <row r="66" spans="10:15" s="31" customFormat="1" ht="15.75" customHeight="1">
      <c r="J66" s="209"/>
      <c r="K66" s="209"/>
      <c r="L66" s="209"/>
      <c r="M66" s="209"/>
      <c r="N66" s="209"/>
      <c r="O66" s="209"/>
    </row>
    <row r="67" spans="10:15" s="31" customFormat="1" ht="15.75" customHeight="1">
      <c r="J67" s="209"/>
      <c r="K67" s="209"/>
      <c r="L67" s="209"/>
      <c r="M67" s="209"/>
      <c r="N67" s="209"/>
      <c r="O67" s="209"/>
    </row>
    <row r="68" spans="10:15" s="31" customFormat="1" ht="15.75" customHeight="1">
      <c r="J68" s="209"/>
      <c r="K68" s="209"/>
      <c r="L68" s="209"/>
      <c r="M68" s="209"/>
      <c r="N68" s="209"/>
      <c r="O68" s="209"/>
    </row>
    <row r="69" spans="10:15" s="31" customFormat="1" ht="15.75" customHeight="1">
      <c r="J69" s="209"/>
      <c r="K69" s="209"/>
      <c r="L69" s="209"/>
      <c r="M69" s="209"/>
      <c r="N69" s="209"/>
      <c r="O69" s="209"/>
    </row>
    <row r="70" spans="10:15" s="31" customFormat="1" ht="15.75" customHeight="1">
      <c r="J70" s="209"/>
      <c r="K70" s="209"/>
      <c r="L70" s="209"/>
      <c r="M70" s="209"/>
      <c r="N70" s="209"/>
      <c r="O70" s="209"/>
    </row>
    <row r="71" spans="10:15" s="31" customFormat="1" ht="15.75" customHeight="1">
      <c r="J71" s="209"/>
      <c r="K71" s="209"/>
      <c r="L71" s="209"/>
      <c r="M71" s="209"/>
      <c r="N71" s="209"/>
      <c r="O71" s="209"/>
    </row>
    <row r="72" spans="10:15" s="31" customFormat="1" ht="15.75" customHeight="1">
      <c r="J72" s="209"/>
      <c r="K72" s="209"/>
      <c r="L72" s="209"/>
      <c r="M72" s="209"/>
      <c r="N72" s="209"/>
      <c r="O72" s="209"/>
    </row>
    <row r="73" spans="10:15" s="31" customFormat="1" ht="15.75" customHeight="1">
      <c r="J73" s="209"/>
      <c r="K73" s="209"/>
      <c r="L73" s="209"/>
      <c r="M73" s="209"/>
      <c r="N73" s="209"/>
      <c r="O73" s="209"/>
    </row>
    <row r="74" spans="10:15" s="31" customFormat="1" ht="15.75" customHeight="1">
      <c r="J74" s="209"/>
      <c r="K74" s="209"/>
      <c r="L74" s="209"/>
      <c r="M74" s="209"/>
      <c r="N74" s="209"/>
      <c r="O74" s="209"/>
    </row>
    <row r="75" spans="10:15" s="31" customFormat="1" ht="15.75" customHeight="1">
      <c r="J75" s="209"/>
      <c r="K75" s="209"/>
      <c r="L75" s="209"/>
      <c r="M75" s="209"/>
      <c r="N75" s="209"/>
      <c r="O75" s="209"/>
    </row>
    <row r="76" spans="10:15" s="31" customFormat="1" ht="15.75" customHeight="1">
      <c r="J76" s="209"/>
      <c r="K76" s="209"/>
      <c r="L76" s="209"/>
      <c r="M76" s="209"/>
      <c r="N76" s="209"/>
      <c r="O76" s="209"/>
    </row>
    <row r="77" spans="10:15" s="31" customFormat="1" ht="15.75" customHeight="1">
      <c r="J77" s="209"/>
      <c r="K77" s="209"/>
      <c r="L77" s="209"/>
      <c r="M77" s="209"/>
      <c r="N77" s="209"/>
      <c r="O77" s="209"/>
    </row>
    <row r="78" spans="10:15" s="31" customFormat="1" ht="15.75" customHeight="1">
      <c r="J78" s="209"/>
      <c r="K78" s="209"/>
      <c r="L78" s="209"/>
      <c r="M78" s="209"/>
      <c r="N78" s="209"/>
      <c r="O78" s="209"/>
    </row>
    <row r="79" spans="10:15" s="31" customFormat="1" ht="15.75" customHeight="1">
      <c r="J79" s="209"/>
      <c r="K79" s="209"/>
      <c r="L79" s="209"/>
      <c r="M79" s="209"/>
      <c r="N79" s="209"/>
      <c r="O79" s="209"/>
    </row>
    <row r="80" spans="10:15" s="31" customFormat="1" ht="15.75" customHeight="1">
      <c r="J80" s="209"/>
      <c r="K80" s="209"/>
      <c r="L80" s="209"/>
      <c r="M80" s="209"/>
      <c r="N80" s="209"/>
      <c r="O80" s="209"/>
    </row>
    <row r="81" spans="10:15" s="31" customFormat="1" ht="15.75" customHeight="1">
      <c r="J81" s="209"/>
      <c r="K81" s="209"/>
      <c r="L81" s="209"/>
      <c r="M81" s="209"/>
      <c r="N81" s="209"/>
      <c r="O81" s="209"/>
    </row>
    <row r="82" spans="10:15" s="31" customFormat="1" ht="15.75" customHeight="1">
      <c r="J82" s="209"/>
      <c r="K82" s="209"/>
      <c r="L82" s="209"/>
      <c r="M82" s="209"/>
      <c r="N82" s="209"/>
      <c r="O82" s="209"/>
    </row>
    <row r="83" spans="10:15" ht="15.75" customHeight="1">
      <c r="J83" s="209"/>
      <c r="K83" s="209"/>
      <c r="L83" s="209"/>
      <c r="M83" s="209"/>
      <c r="N83" s="209"/>
      <c r="O83" s="209"/>
    </row>
  </sheetData>
  <mergeCells count="58">
    <mergeCell ref="A42:C42"/>
    <mergeCell ref="J42:L42"/>
    <mergeCell ref="A45:C45"/>
    <mergeCell ref="J45:L45"/>
    <mergeCell ref="A46:D46"/>
    <mergeCell ref="B39:C39"/>
    <mergeCell ref="K39:L39"/>
    <mergeCell ref="A40:C40"/>
    <mergeCell ref="J40:L40"/>
    <mergeCell ref="B37:C37"/>
    <mergeCell ref="K37:L37"/>
    <mergeCell ref="B38:C38"/>
    <mergeCell ref="K38:L38"/>
    <mergeCell ref="J32:M32"/>
    <mergeCell ref="A35:A39"/>
    <mergeCell ref="B35:C35"/>
    <mergeCell ref="J35:J39"/>
    <mergeCell ref="K35:L35"/>
    <mergeCell ref="B36:C36"/>
    <mergeCell ref="K36:L36"/>
    <mergeCell ref="A29:C29"/>
    <mergeCell ref="J29:L29"/>
    <mergeCell ref="A30:C30"/>
    <mergeCell ref="J30:L30"/>
    <mergeCell ref="A31:D31"/>
    <mergeCell ref="F31:I31"/>
    <mergeCell ref="J31:N31"/>
    <mergeCell ref="B25:C25"/>
    <mergeCell ref="K25:L25"/>
    <mergeCell ref="A26:C26"/>
    <mergeCell ref="J26:L26"/>
    <mergeCell ref="A27:A28"/>
    <mergeCell ref="B27:C27"/>
    <mergeCell ref="J27:J28"/>
    <mergeCell ref="K27:L27"/>
    <mergeCell ref="B28:C28"/>
    <mergeCell ref="K28:L28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2019-06-03T02:12:19Z</dcterms:created>
  <dcterms:modified xsi:type="dcterms:W3CDTF">2019-06-03T02:13:20Z</dcterms:modified>
</cp:coreProperties>
</file>