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7\GMK 월별 판매실적 Table\"/>
    </mc:Choice>
  </mc:AlternateContent>
  <bookViews>
    <workbookView xWindow="0" yWindow="0" windowWidth="23040" windowHeight="8976"/>
  </bookViews>
  <sheets>
    <sheet name="3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G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H33" i="1"/>
  <c r="G33" i="1"/>
  <c r="D27" i="1"/>
  <c r="H27" i="1" s="1"/>
  <c r="M26" i="1"/>
  <c r="O26" i="1" s="1"/>
  <c r="H26" i="1"/>
  <c r="G26" i="1"/>
  <c r="M25" i="1"/>
  <c r="H25" i="1"/>
  <c r="G25" i="1"/>
  <c r="G24" i="1"/>
  <c r="D24" i="1"/>
  <c r="H24" i="1" s="1"/>
  <c r="O23" i="1"/>
  <c r="M23" i="1"/>
  <c r="H23" i="1"/>
  <c r="G23" i="1"/>
  <c r="O22" i="1"/>
  <c r="M22" i="1"/>
  <c r="H22" i="1"/>
  <c r="G22" i="1"/>
  <c r="M21" i="1"/>
  <c r="M24" i="1" s="1"/>
  <c r="O24" i="1" s="1"/>
  <c r="H21" i="1"/>
  <c r="G21" i="1"/>
  <c r="D19" i="1"/>
  <c r="G19" i="1" s="1"/>
  <c r="M18" i="1"/>
  <c r="M19" i="1" s="1"/>
  <c r="G18" i="1"/>
  <c r="D17" i="1"/>
  <c r="M16" i="1"/>
  <c r="M17" i="1" s="1"/>
  <c r="O17" i="1" s="1"/>
  <c r="G16" i="1"/>
  <c r="D15" i="1"/>
  <c r="G15" i="1" s="1"/>
  <c r="M14" i="1"/>
  <c r="O14" i="1" s="1"/>
  <c r="H14" i="1"/>
  <c r="G14" i="1"/>
  <c r="M13" i="1"/>
  <c r="O13" i="1" s="1"/>
  <c r="D12" i="1"/>
  <c r="G12" i="1" s="1"/>
  <c r="M11" i="1"/>
  <c r="M12" i="1" s="1"/>
  <c r="O12" i="1" s="1"/>
  <c r="H11" i="1"/>
  <c r="G11" i="1"/>
  <c r="M10" i="1"/>
  <c r="O10" i="1" s="1"/>
  <c r="D10" i="1"/>
  <c r="G10" i="1" s="1"/>
  <c r="M9" i="1"/>
  <c r="O9" i="1" s="1"/>
  <c r="H9" i="1"/>
  <c r="G9" i="1"/>
  <c r="D8" i="1"/>
  <c r="H8" i="1" s="1"/>
  <c r="M7" i="1"/>
  <c r="M8" i="1" s="1"/>
  <c r="O8" i="1" s="1"/>
  <c r="H7" i="1"/>
  <c r="G7" i="1"/>
  <c r="D6" i="1"/>
  <c r="H6" i="1" s="1"/>
  <c r="M5" i="1"/>
  <c r="M6" i="1" s="1"/>
  <c r="O6" i="1" s="1"/>
  <c r="H5" i="1"/>
  <c r="G5" i="1"/>
  <c r="O16" i="1" l="1"/>
  <c r="M27" i="1"/>
  <c r="O27" i="1" s="1"/>
  <c r="G6" i="1"/>
  <c r="H12" i="1"/>
  <c r="M15" i="1"/>
  <c r="O15" i="1" s="1"/>
  <c r="D20" i="1"/>
  <c r="D28" i="1" s="1"/>
  <c r="M38" i="1"/>
  <c r="O38" i="1" s="1"/>
  <c r="H38" i="1"/>
  <c r="M20" i="1"/>
  <c r="O20" i="1" s="1"/>
  <c r="G20" i="1"/>
  <c r="O7" i="1"/>
  <c r="H10" i="1"/>
  <c r="H15" i="1"/>
  <c r="O25" i="1"/>
  <c r="G8" i="1"/>
  <c r="O11" i="1"/>
  <c r="G27" i="1"/>
  <c r="O33" i="1"/>
  <c r="O5" i="1"/>
  <c r="G17" i="1"/>
  <c r="O21" i="1"/>
  <c r="H20" i="1" l="1"/>
  <c r="M28" i="1"/>
  <c r="G28" i="1"/>
  <c r="D40" i="1"/>
  <c r="H28" i="1"/>
  <c r="G40" i="1" l="1"/>
  <c r="H40" i="1"/>
  <c r="M40" i="1"/>
  <c r="O40" i="1" s="1"/>
  <c r="O28" i="1"/>
</calcChain>
</file>

<file path=xl/sharedStrings.xml><?xml version="1.0" encoding="utf-8"?>
<sst xmlns="http://schemas.openxmlformats.org/spreadsheetml/2006/main" count="113" uniqueCount="75">
  <si>
    <t>한국지엠 2017년 3월 판매실적</t>
    <phoneticPr fontId="3" type="noConversion"/>
  </si>
  <si>
    <t>한국지엠 2017년 1-3월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</si>
  <si>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</si>
  <si>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</si>
  <si>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</si>
  <si>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'17. 3.</t>
    <phoneticPr fontId="7" type="noConversion"/>
  </si>
  <si>
    <t>'17. 2.</t>
    <phoneticPr fontId="7" type="noConversion"/>
  </si>
  <si>
    <t>'16. 3.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</si>
  <si>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</si>
  <si>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</si>
  <si>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</si>
  <si>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'17. 1-3</t>
    <phoneticPr fontId="3" type="noConversion"/>
  </si>
  <si>
    <t>'16. 1-3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</si>
  <si>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</si>
  <si>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</si>
  <si>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</si>
  <si>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</si>
  <si>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</si>
  <si>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</si>
  <si>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</si>
  <si>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</si>
  <si>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</si>
  <si>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</si>
  <si>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</si>
  <si>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</si>
  <si>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</si>
  <si>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</si>
  <si>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</si>
  <si>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</si>
  <si>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</si>
  <si>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</si>
  <si>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</si>
  <si>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</si>
  <si>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</si>
  <si>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</si>
  <si>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</si>
  <si>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주행거리
연장전기차</t>
    <phoneticPr fontId="3" type="noConversion"/>
  </si>
  <si>
    <t>볼트(Volt)</t>
    <phoneticPr fontId="3" type="noConversion"/>
  </si>
  <si>
    <t>-</t>
    <phoneticPr fontId="3" type="noConversion"/>
  </si>
  <si>
    <t>주행거리
연장차</t>
    <phoneticPr fontId="3" type="noConversion"/>
  </si>
  <si>
    <t>-</t>
    <phoneticPr fontId="3" type="noConversion"/>
  </si>
  <si>
    <t>소  계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</si>
  <si>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</si>
  <si>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</si>
  <si>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</si>
  <si>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</si>
  <si>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</si>
  <si>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</si>
  <si>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</si>
  <si>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</si>
  <si>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</si>
  <si>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</si>
  <si>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</si>
  <si>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</si>
  <si>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</si>
  <si>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</si>
  <si>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</si>
  <si>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</si>
  <si>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* 2017년 1월 판매실적에 단종차량 9대 포함</t>
  </si>
  <si>
    <t>* 2016년 1월 판매실적에 단종차량 46대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</si>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</sst>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8" fillId="0" borderId="12" xfId="1" quotePrefix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9" fillId="0" borderId="20" xfId="1" quotePrefix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41" fontId="9" fillId="0" borderId="19" xfId="1" quotePrefix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8" fillId="0" borderId="20" xfId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19" xfId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41" fontId="8" fillId="0" borderId="19" xfId="1" quotePrefix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horizontal="right" vertical="center"/>
    </xf>
    <xf numFmtId="41" fontId="9" fillId="0" borderId="20" xfId="1" applyFont="1" applyFill="1" applyBorder="1" applyAlignment="1">
      <alignment horizontal="right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2" fillId="0" borderId="28" xfId="1" quotePrefix="1" applyFont="1" applyFill="1" applyBorder="1" applyAlignment="1">
      <alignment horizontal="right" vertical="center"/>
    </xf>
    <xf numFmtId="41" fontId="6" fillId="0" borderId="20" xfId="1" applyFont="1" applyFill="1" applyBorder="1" applyAlignment="1">
      <alignment horizontal="right" vertical="center"/>
    </xf>
    <xf numFmtId="41" fontId="6" fillId="0" borderId="28" xfId="1" applyFont="1" applyFill="1" applyBorder="1" applyAlignment="1">
      <alignment horizontal="right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41" fontId="6" fillId="5" borderId="19" xfId="1" applyFont="1" applyFill="1" applyBorder="1" applyAlignment="1">
      <alignment vertical="center"/>
    </xf>
    <xf numFmtId="176" fontId="6" fillId="5" borderId="22" xfId="0" quotePrefix="1" applyNumberFormat="1" applyFont="1" applyFill="1" applyBorder="1" applyAlignment="1">
      <alignment horizontal="right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9" fillId="5" borderId="2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9" fillId="5" borderId="19" xfId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2" fillId="0" borderId="31" xfId="1" applyFont="1" applyFill="1" applyBorder="1" applyAlignment="1">
      <alignment vertical="center"/>
    </xf>
    <xf numFmtId="41" fontId="8" fillId="0" borderId="35" xfId="1" applyFont="1" applyFill="1" applyBorder="1" applyAlignment="1">
      <alignment vertical="center"/>
    </xf>
    <xf numFmtId="41" fontId="6" fillId="4" borderId="34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9" fillId="5" borderId="39" xfId="1" applyFont="1" applyFill="1" applyBorder="1" applyAlignment="1">
      <alignment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40" xfId="0" applyNumberFormat="1" applyFont="1" applyFill="1" applyBorder="1" applyAlignment="1">
      <alignment horizontal="right" vertical="center"/>
    </xf>
    <xf numFmtId="41" fontId="9" fillId="5" borderId="38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41" fontId="6" fillId="6" borderId="5" xfId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5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8" fillId="0" borderId="43" xfId="1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41" fontId="2" fillId="0" borderId="10" xfId="1" quotePrefix="1" applyFont="1" applyFill="1" applyBorder="1" applyAlignment="1">
      <alignment vertical="center"/>
    </xf>
    <xf numFmtId="41" fontId="8" fillId="0" borderId="11" xfId="1" quotePrefix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8" fillId="0" borderId="47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41" fontId="2" fillId="0" borderId="52" xfId="1" quotePrefix="1" applyFont="1" applyFill="1" applyBorder="1" applyAlignment="1">
      <alignment horizontal="right" vertical="center"/>
    </xf>
    <xf numFmtId="41" fontId="8" fillId="0" borderId="38" xfId="1" quotePrefix="1" applyFont="1" applyFill="1" applyBorder="1" applyAlignment="1">
      <alignment horizontal="right" vertical="center"/>
    </xf>
    <xf numFmtId="176" fontId="6" fillId="6" borderId="5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5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5" xfId="1" quotePrefix="1" applyFont="1" applyFill="1" applyBorder="1" applyAlignment="1">
      <alignment vertical="center"/>
    </xf>
    <xf numFmtId="176" fontId="6" fillId="8" borderId="5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6" fillId="9" borderId="20" xfId="1" applyFont="1" applyFill="1" applyBorder="1" applyAlignment="1">
      <alignment vertical="center"/>
    </xf>
    <xf numFmtId="176" fontId="6" fillId="10" borderId="21" xfId="0" applyNumberFormat="1" applyFont="1" applyFill="1" applyBorder="1" applyAlignment="1">
      <alignment horizontal="right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373;&#49324;&#48376;%20&#50672;&#44036;%20&#51333;&#54633;&#48376;_%202017&#45380;%20&#54032;&#47588;&#49892;&#51201;_&#49688;&#49885;%20&#54252;&#54632;_&#52572;&#51333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4328</v>
          </cell>
        </row>
        <row r="7">
          <cell r="D7">
            <v>133</v>
          </cell>
        </row>
        <row r="9">
          <cell r="D9">
            <v>229</v>
          </cell>
        </row>
        <row r="11">
          <cell r="D11">
            <v>3564</v>
          </cell>
        </row>
        <row r="13">
          <cell r="D13">
            <v>4</v>
          </cell>
        </row>
        <row r="14">
          <cell r="D14">
            <v>383</v>
          </cell>
        </row>
        <row r="16">
          <cell r="D16">
            <v>60</v>
          </cell>
        </row>
        <row r="18">
          <cell r="D18">
            <v>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5">
          <cell r="D25">
            <v>322</v>
          </cell>
        </row>
        <row r="26">
          <cell r="D26">
            <v>293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</sheetData>
      <sheetData sheetId="1"/>
      <sheetData sheetId="2">
        <row r="5">
          <cell r="D5">
            <v>3950</v>
          </cell>
        </row>
        <row r="7">
          <cell r="D7">
            <v>162</v>
          </cell>
        </row>
        <row r="9">
          <cell r="D9">
            <v>6</v>
          </cell>
        </row>
        <row r="11">
          <cell r="D11">
            <v>3271</v>
          </cell>
        </row>
        <row r="13">
          <cell r="D13">
            <v>0</v>
          </cell>
        </row>
        <row r="14">
          <cell r="D14">
            <v>359</v>
          </cell>
        </row>
        <row r="16">
          <cell r="D16">
            <v>46</v>
          </cell>
        </row>
        <row r="18">
          <cell r="D18">
            <v>27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5">
          <cell r="D25">
            <v>407</v>
          </cell>
        </row>
        <row r="26">
          <cell r="D26">
            <v>472</v>
          </cell>
        </row>
        <row r="33">
          <cell r="D33">
            <v>10984</v>
          </cell>
        </row>
        <row r="34">
          <cell r="D34">
            <v>287</v>
          </cell>
        </row>
        <row r="35">
          <cell r="D35">
            <v>688</v>
          </cell>
        </row>
        <row r="36">
          <cell r="D36">
            <v>21741</v>
          </cell>
        </row>
        <row r="37">
          <cell r="D37">
            <v>439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/>
  <cols>
    <col min="1" max="1" width="3.19921875" style="1" customWidth="1"/>
    <col min="2" max="2" width="8.09765625" style="1" customWidth="1"/>
    <col min="3" max="3" width="12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2.8984375" style="2" customWidth="1"/>
    <col min="13" max="13" width="11.69921875" style="2" customWidth="1"/>
    <col min="14" max="14" width="11.09765625" style="2" customWidth="1"/>
    <col min="15" max="15" width="12.3984375" style="2" customWidth="1"/>
    <col min="16" max="22" width="8" style="1" customWidth="1"/>
    <col min="23" max="16384" width="8.8984375" style="1"/>
  </cols>
  <sheetData>
    <row r="1" spans="1:19" ht="5.25" customHeight="1"/>
    <row r="2" spans="1:19" ht="26.1" customHeight="1">
      <c r="A2" s="180" t="s">
        <v>0</v>
      </c>
      <c r="B2" s="180"/>
      <c r="C2" s="180"/>
      <c r="D2" s="180"/>
      <c r="E2" s="180"/>
      <c r="F2" s="180"/>
      <c r="G2" s="180"/>
      <c r="H2" s="180"/>
      <c r="J2" s="180" t="s">
        <v>1</v>
      </c>
      <c r="K2" s="180"/>
      <c r="L2" s="180"/>
      <c r="M2" s="180"/>
      <c r="N2" s="180"/>
      <c r="O2" s="180"/>
    </row>
    <row r="3" spans="1:19" ht="19.5" customHeight="1" thickBot="1">
      <c r="A3" s="181" t="s">
        <v>2</v>
      </c>
      <c r="B3" s="181"/>
      <c r="C3" s="181"/>
      <c r="D3" s="181"/>
      <c r="E3" s="181"/>
      <c r="F3" s="181"/>
      <c r="G3" s="181"/>
      <c r="H3" s="181"/>
      <c r="J3" s="181" t="s">
        <v>3</v>
      </c>
      <c r="K3" s="181"/>
      <c r="L3" s="181"/>
      <c r="M3" s="181"/>
      <c r="N3" s="181"/>
      <c r="O3" s="181"/>
    </row>
    <row r="4" spans="1:19" s="6" customFormat="1" ht="19.5" customHeight="1" thickBot="1">
      <c r="A4" s="182" t="s">
        <v>4</v>
      </c>
      <c r="B4" s="183"/>
      <c r="C4" s="184"/>
      <c r="D4" s="3" t="s">
        <v>5</v>
      </c>
      <c r="E4" s="4" t="s">
        <v>6</v>
      </c>
      <c r="F4" s="3" t="s">
        <v>7</v>
      </c>
      <c r="G4" s="5" t="s">
        <v>8</v>
      </c>
      <c r="H4" s="5" t="s">
        <v>9</v>
      </c>
      <c r="J4" s="182" t="s">
        <v>10</v>
      </c>
      <c r="K4" s="183"/>
      <c r="L4" s="184"/>
      <c r="M4" s="3" t="s">
        <v>11</v>
      </c>
      <c r="N4" s="3" t="s">
        <v>12</v>
      </c>
      <c r="O4" s="5" t="s">
        <v>13</v>
      </c>
    </row>
    <row r="5" spans="1:19" s="14" customFormat="1" ht="19.5" customHeight="1">
      <c r="A5" s="148" t="s">
        <v>14</v>
      </c>
      <c r="B5" s="7" t="s">
        <v>15</v>
      </c>
      <c r="C5" s="8" t="s">
        <v>16</v>
      </c>
      <c r="D5" s="9">
        <v>4351</v>
      </c>
      <c r="E5" s="10">
        <v>3950</v>
      </c>
      <c r="F5" s="11">
        <v>9175</v>
      </c>
      <c r="G5" s="12">
        <f t="shared" ref="G5:G28" si="0">(D5-E5)/E5</f>
        <v>0.10151898734177216</v>
      </c>
      <c r="H5" s="13">
        <f>(D5-F5)/F5</f>
        <v>-0.52577656675749318</v>
      </c>
      <c r="J5" s="148" t="s">
        <v>17</v>
      </c>
      <c r="K5" s="7" t="s">
        <v>18</v>
      </c>
      <c r="L5" s="8" t="s">
        <v>16</v>
      </c>
      <c r="M5" s="15">
        <f>'[1]1월'!D5+'[1]2월'!D5+'3월'!D5</f>
        <v>12629</v>
      </c>
      <c r="N5" s="16">
        <v>19312</v>
      </c>
      <c r="O5" s="17">
        <f>(M5-N5)/N5</f>
        <v>-0.34605426677713341</v>
      </c>
    </row>
    <row r="6" spans="1:19" s="14" customFormat="1" ht="19.5" customHeight="1">
      <c r="A6" s="149"/>
      <c r="B6" s="18"/>
      <c r="C6" s="19" t="s">
        <v>19</v>
      </c>
      <c r="D6" s="20">
        <f>SUM(D5)</f>
        <v>4351</v>
      </c>
      <c r="E6" s="21">
        <v>3950</v>
      </c>
      <c r="F6" s="22">
        <v>9175</v>
      </c>
      <c r="G6" s="23">
        <f t="shared" si="0"/>
        <v>0.10151898734177216</v>
      </c>
      <c r="H6" s="24">
        <f t="shared" ref="H6:H14" si="1">(D6-F6)/F6</f>
        <v>-0.52577656675749318</v>
      </c>
      <c r="J6" s="149"/>
      <c r="K6" s="18"/>
      <c r="L6" s="19" t="s">
        <v>19</v>
      </c>
      <c r="M6" s="25">
        <f>SUM(M5)</f>
        <v>12629</v>
      </c>
      <c r="N6" s="26">
        <v>19312</v>
      </c>
      <c r="O6" s="27">
        <f t="shared" ref="O6:O28" si="2">(M6-N6)/N6</f>
        <v>-0.34605426677713341</v>
      </c>
      <c r="Q6" s="28"/>
      <c r="R6" s="28"/>
      <c r="S6" s="28"/>
    </row>
    <row r="7" spans="1:19" s="14" customFormat="1" ht="19.5" customHeight="1">
      <c r="A7" s="149"/>
      <c r="B7" s="29" t="s">
        <v>20</v>
      </c>
      <c r="C7" s="30" t="s">
        <v>21</v>
      </c>
      <c r="D7" s="31">
        <v>214</v>
      </c>
      <c r="E7" s="32">
        <v>162</v>
      </c>
      <c r="F7" s="33">
        <v>155</v>
      </c>
      <c r="G7" s="34">
        <f t="shared" si="0"/>
        <v>0.32098765432098764</v>
      </c>
      <c r="H7" s="35">
        <f t="shared" si="1"/>
        <v>0.38064516129032255</v>
      </c>
      <c r="J7" s="149"/>
      <c r="K7" s="29" t="s">
        <v>22</v>
      </c>
      <c r="L7" s="30" t="s">
        <v>21</v>
      </c>
      <c r="M7" s="36">
        <f>'[1]1월'!D7+'[1]2월'!D7+'3월'!D7</f>
        <v>509</v>
      </c>
      <c r="N7" s="37">
        <v>352</v>
      </c>
      <c r="O7" s="17">
        <f t="shared" si="2"/>
        <v>0.44602272727272729</v>
      </c>
      <c r="Q7" s="28"/>
      <c r="R7" s="38"/>
      <c r="S7" s="28"/>
    </row>
    <row r="8" spans="1:19" s="14" customFormat="1" ht="19.5" customHeight="1">
      <c r="A8" s="149"/>
      <c r="B8" s="18"/>
      <c r="C8" s="19" t="s">
        <v>19</v>
      </c>
      <c r="D8" s="39">
        <f>SUM(D7)</f>
        <v>214</v>
      </c>
      <c r="E8" s="40">
        <v>162</v>
      </c>
      <c r="F8" s="22">
        <v>155</v>
      </c>
      <c r="G8" s="23">
        <f t="shared" si="0"/>
        <v>0.32098765432098764</v>
      </c>
      <c r="H8" s="24">
        <f t="shared" si="1"/>
        <v>0.38064516129032255</v>
      </c>
      <c r="J8" s="149"/>
      <c r="K8" s="18"/>
      <c r="L8" s="19" t="s">
        <v>19</v>
      </c>
      <c r="M8" s="25">
        <f>SUM(M7)</f>
        <v>509</v>
      </c>
      <c r="N8" s="26">
        <v>352</v>
      </c>
      <c r="O8" s="41">
        <f t="shared" si="2"/>
        <v>0.44602272727272729</v>
      </c>
      <c r="Q8" s="28"/>
      <c r="R8" s="42"/>
      <c r="S8" s="28"/>
    </row>
    <row r="9" spans="1:19" s="14" customFormat="1" ht="19.5" customHeight="1">
      <c r="A9" s="149"/>
      <c r="B9" s="43" t="s">
        <v>23</v>
      </c>
      <c r="C9" s="44" t="s">
        <v>24</v>
      </c>
      <c r="D9" s="31">
        <v>2147</v>
      </c>
      <c r="E9" s="32">
        <v>6</v>
      </c>
      <c r="F9" s="33">
        <v>1217</v>
      </c>
      <c r="G9" s="34">
        <f t="shared" si="0"/>
        <v>356.83333333333331</v>
      </c>
      <c r="H9" s="35">
        <f t="shared" si="1"/>
        <v>0.76417419884963023</v>
      </c>
      <c r="J9" s="149"/>
      <c r="K9" s="43" t="s">
        <v>25</v>
      </c>
      <c r="L9" s="44" t="s">
        <v>24</v>
      </c>
      <c r="M9" s="45">
        <f>'[1]1월'!D9+'[1]2월'!D9+'3월'!D9</f>
        <v>2382</v>
      </c>
      <c r="N9" s="46">
        <v>2823</v>
      </c>
      <c r="O9" s="47">
        <f t="shared" si="2"/>
        <v>-0.15621679064824653</v>
      </c>
      <c r="Q9" s="28"/>
      <c r="R9" s="42"/>
      <c r="S9" s="28"/>
    </row>
    <row r="10" spans="1:19" s="14" customFormat="1" ht="19.5" customHeight="1">
      <c r="A10" s="149"/>
      <c r="B10" s="48"/>
      <c r="C10" s="19" t="s">
        <v>19</v>
      </c>
      <c r="D10" s="39">
        <f>SUM(D9)</f>
        <v>2147</v>
      </c>
      <c r="E10" s="40">
        <v>6</v>
      </c>
      <c r="F10" s="22">
        <v>1217</v>
      </c>
      <c r="G10" s="23">
        <f t="shared" si="0"/>
        <v>356.83333333333331</v>
      </c>
      <c r="H10" s="24">
        <f t="shared" si="1"/>
        <v>0.76417419884963023</v>
      </c>
      <c r="J10" s="149"/>
      <c r="K10" s="48"/>
      <c r="L10" s="19" t="s">
        <v>19</v>
      </c>
      <c r="M10" s="25">
        <f>SUM(M9)</f>
        <v>2382</v>
      </c>
      <c r="N10" s="26">
        <v>2823</v>
      </c>
      <c r="O10" s="41">
        <f t="shared" si="2"/>
        <v>-0.15621679064824653</v>
      </c>
      <c r="Q10" s="28"/>
      <c r="R10" s="42"/>
      <c r="S10" s="28"/>
    </row>
    <row r="11" spans="1:19" s="14" customFormat="1" ht="19.5" customHeight="1">
      <c r="A11" s="149"/>
      <c r="B11" s="49" t="s">
        <v>26</v>
      </c>
      <c r="C11" s="44" t="s">
        <v>27</v>
      </c>
      <c r="D11" s="31">
        <v>3616</v>
      </c>
      <c r="E11" s="32">
        <v>3271</v>
      </c>
      <c r="F11" s="33">
        <v>786</v>
      </c>
      <c r="G11" s="50">
        <f t="shared" si="0"/>
        <v>0.10547233261999389</v>
      </c>
      <c r="H11" s="35">
        <f t="shared" si="1"/>
        <v>3.6005089058524171</v>
      </c>
      <c r="J11" s="149"/>
      <c r="K11" s="49" t="s">
        <v>28</v>
      </c>
      <c r="L11" s="51" t="s">
        <v>27</v>
      </c>
      <c r="M11" s="45">
        <f>'[1]1월'!D11+'[1]2월'!D11+'3월'!D11</f>
        <v>10451</v>
      </c>
      <c r="N11" s="46">
        <v>1921</v>
      </c>
      <c r="O11" s="52">
        <f t="shared" si="2"/>
        <v>4.4403956272774598</v>
      </c>
      <c r="Q11" s="28"/>
      <c r="R11" s="42"/>
      <c r="S11" s="28"/>
    </row>
    <row r="12" spans="1:19" s="14" customFormat="1" ht="19.5" customHeight="1">
      <c r="A12" s="149"/>
      <c r="B12" s="18"/>
      <c r="C12" s="19" t="s">
        <v>19</v>
      </c>
      <c r="D12" s="39">
        <f>SUM(D11)</f>
        <v>3616</v>
      </c>
      <c r="E12" s="40">
        <v>3271</v>
      </c>
      <c r="F12" s="22">
        <v>786</v>
      </c>
      <c r="G12" s="23">
        <f t="shared" si="0"/>
        <v>0.10547233261999389</v>
      </c>
      <c r="H12" s="24">
        <f t="shared" si="1"/>
        <v>3.6005089058524171</v>
      </c>
      <c r="J12" s="149"/>
      <c r="K12" s="18"/>
      <c r="L12" s="19" t="s">
        <v>19</v>
      </c>
      <c r="M12" s="25">
        <f>SUM(M11)</f>
        <v>10451</v>
      </c>
      <c r="N12" s="26">
        <v>1921</v>
      </c>
      <c r="O12" s="41">
        <f t="shared" si="2"/>
        <v>4.4403956272774598</v>
      </c>
      <c r="Q12" s="28"/>
      <c r="R12" s="42"/>
      <c r="S12" s="28"/>
    </row>
    <row r="13" spans="1:19" s="14" customFormat="1" ht="19.5" hidden="1" customHeight="1">
      <c r="A13" s="149"/>
      <c r="B13" s="185" t="s">
        <v>29</v>
      </c>
      <c r="C13" s="44" t="s">
        <v>30</v>
      </c>
      <c r="D13" s="53">
        <v>0</v>
      </c>
      <c r="E13" s="54">
        <v>0</v>
      </c>
      <c r="F13" s="33">
        <v>63</v>
      </c>
      <c r="G13" s="50" t="s">
        <v>31</v>
      </c>
      <c r="H13" s="35" t="s">
        <v>31</v>
      </c>
      <c r="J13" s="149"/>
      <c r="K13" s="49" t="s">
        <v>29</v>
      </c>
      <c r="L13" s="44" t="s">
        <v>30</v>
      </c>
      <c r="M13" s="45">
        <f>'[1]1월'!D13+'[1]2월'!D13+'3월'!D13</f>
        <v>4</v>
      </c>
      <c r="N13" s="46">
        <v>91</v>
      </c>
      <c r="O13" s="52">
        <f t="shared" si="2"/>
        <v>-0.95604395604395609</v>
      </c>
      <c r="Q13" s="28"/>
      <c r="R13" s="28"/>
      <c r="S13" s="28"/>
    </row>
    <row r="14" spans="1:19" s="14" customFormat="1" ht="19.5" customHeight="1">
      <c r="A14" s="149"/>
      <c r="B14" s="186"/>
      <c r="C14" s="44" t="s">
        <v>32</v>
      </c>
      <c r="D14" s="32">
        <v>407</v>
      </c>
      <c r="E14" s="32">
        <v>359</v>
      </c>
      <c r="F14" s="33">
        <v>2009</v>
      </c>
      <c r="G14" s="34">
        <f t="shared" si="0"/>
        <v>0.13370473537604458</v>
      </c>
      <c r="H14" s="35">
        <f t="shared" si="1"/>
        <v>-0.79741164758586358</v>
      </c>
      <c r="J14" s="149"/>
      <c r="K14" s="55"/>
      <c r="L14" s="44" t="s">
        <v>32</v>
      </c>
      <c r="M14" s="45">
        <f>'[1]1월'!D14+'[1]2월'!D14+'3월'!D14</f>
        <v>1149</v>
      </c>
      <c r="N14" s="46">
        <v>4815</v>
      </c>
      <c r="O14" s="52">
        <f t="shared" si="2"/>
        <v>-0.76137071651090338</v>
      </c>
      <c r="Q14" s="28"/>
      <c r="R14" s="28"/>
      <c r="S14" s="28"/>
    </row>
    <row r="15" spans="1:19" s="14" customFormat="1" ht="19.5" customHeight="1">
      <c r="A15" s="149"/>
      <c r="B15" s="18"/>
      <c r="C15" s="19" t="s">
        <v>33</v>
      </c>
      <c r="D15" s="39">
        <f>SUM(D13:D14)</f>
        <v>407</v>
      </c>
      <c r="E15" s="40">
        <v>359</v>
      </c>
      <c r="F15" s="22">
        <v>2072</v>
      </c>
      <c r="G15" s="23">
        <f t="shared" si="0"/>
        <v>0.13370473537604458</v>
      </c>
      <c r="H15" s="24">
        <f>(D15-F15)/F15</f>
        <v>-0.8035714285714286</v>
      </c>
      <c r="J15" s="149"/>
      <c r="K15" s="55"/>
      <c r="L15" s="19" t="s">
        <v>19</v>
      </c>
      <c r="M15" s="25">
        <f>SUM(M13:M14)</f>
        <v>1153</v>
      </c>
      <c r="N15" s="26">
        <v>4906</v>
      </c>
      <c r="O15" s="41">
        <f t="shared" si="2"/>
        <v>-0.76498165511618421</v>
      </c>
    </row>
    <row r="16" spans="1:19" s="14" customFormat="1" ht="19.5" customHeight="1">
      <c r="A16" s="149"/>
      <c r="B16" s="56" t="s">
        <v>34</v>
      </c>
      <c r="C16" s="44" t="s">
        <v>35</v>
      </c>
      <c r="D16" s="31">
        <v>52</v>
      </c>
      <c r="E16" s="32">
        <v>46</v>
      </c>
      <c r="F16" s="57">
        <v>0</v>
      </c>
      <c r="G16" s="34">
        <f t="shared" si="0"/>
        <v>0.13043478260869565</v>
      </c>
      <c r="H16" s="35" t="s">
        <v>31</v>
      </c>
      <c r="J16" s="149"/>
      <c r="K16" s="29" t="s">
        <v>34</v>
      </c>
      <c r="L16" s="51" t="s">
        <v>35</v>
      </c>
      <c r="M16" s="45">
        <f>'[1]1월'!D16+'[1]2월'!D16+'3월'!D16</f>
        <v>158</v>
      </c>
      <c r="N16" s="46">
        <v>5</v>
      </c>
      <c r="O16" s="52">
        <f t="shared" si="2"/>
        <v>30.6</v>
      </c>
    </row>
    <row r="17" spans="1:17" s="14" customFormat="1" ht="19.5" customHeight="1">
      <c r="A17" s="149"/>
      <c r="B17" s="55"/>
      <c r="C17" s="19" t="s">
        <v>19</v>
      </c>
      <c r="D17" s="39">
        <f>D16</f>
        <v>52</v>
      </c>
      <c r="E17" s="40">
        <v>46</v>
      </c>
      <c r="F17" s="58">
        <v>0</v>
      </c>
      <c r="G17" s="23">
        <f t="shared" si="0"/>
        <v>0.13043478260869565</v>
      </c>
      <c r="H17" s="24" t="s">
        <v>31</v>
      </c>
      <c r="J17" s="149"/>
      <c r="K17" s="18"/>
      <c r="L17" s="19" t="s">
        <v>19</v>
      </c>
      <c r="M17" s="25">
        <f>SUM(M16)</f>
        <v>158</v>
      </c>
      <c r="N17" s="26">
        <v>5</v>
      </c>
      <c r="O17" s="59">
        <f t="shared" si="2"/>
        <v>30.6</v>
      </c>
    </row>
    <row r="18" spans="1:17" s="14" customFormat="1" ht="19.5" customHeight="1">
      <c r="A18" s="60"/>
      <c r="B18" s="187" t="s">
        <v>36</v>
      </c>
      <c r="C18" s="44" t="s">
        <v>37</v>
      </c>
      <c r="D18" s="36">
        <v>10</v>
      </c>
      <c r="E18" s="61">
        <v>27</v>
      </c>
      <c r="F18" s="57" t="s">
        <v>38</v>
      </c>
      <c r="G18" s="34">
        <f t="shared" si="0"/>
        <v>-0.62962962962962965</v>
      </c>
      <c r="H18" s="35" t="s">
        <v>38</v>
      </c>
      <c r="J18" s="62"/>
      <c r="K18" s="189" t="s">
        <v>39</v>
      </c>
      <c r="L18" s="44" t="s">
        <v>37</v>
      </c>
      <c r="M18" s="45">
        <f>'[1]1월'!D18+'[1]2월'!D18+'3월'!D18</f>
        <v>37</v>
      </c>
      <c r="N18" s="63" t="s">
        <v>40</v>
      </c>
      <c r="O18" s="52" t="s">
        <v>40</v>
      </c>
    </row>
    <row r="19" spans="1:17" s="14" customFormat="1" ht="19.5" customHeight="1">
      <c r="A19" s="60"/>
      <c r="B19" s="188"/>
      <c r="C19" s="19" t="s">
        <v>41</v>
      </c>
      <c r="D19" s="20">
        <f>SUM(D18)</f>
        <v>10</v>
      </c>
      <c r="E19" s="21">
        <v>27</v>
      </c>
      <c r="F19" s="64">
        <v>0</v>
      </c>
      <c r="G19" s="23">
        <f t="shared" si="0"/>
        <v>-0.62962962962962965</v>
      </c>
      <c r="H19" s="24" t="s">
        <v>40</v>
      </c>
      <c r="J19" s="62"/>
      <c r="K19" s="190"/>
      <c r="L19" s="19" t="s">
        <v>41</v>
      </c>
      <c r="M19" s="25">
        <f>SUM(M18)</f>
        <v>37</v>
      </c>
      <c r="N19" s="65" t="s">
        <v>40</v>
      </c>
      <c r="O19" s="59" t="s">
        <v>40</v>
      </c>
    </row>
    <row r="20" spans="1:17" s="14" customFormat="1" ht="19.5" customHeight="1">
      <c r="A20" s="165" t="s">
        <v>42</v>
      </c>
      <c r="B20" s="171"/>
      <c r="C20" s="172"/>
      <c r="D20" s="66">
        <f>SUM(D18,D17,D15,D12,D10,D8,D6)</f>
        <v>10797</v>
      </c>
      <c r="E20" s="67">
        <v>7821</v>
      </c>
      <c r="F20" s="139">
        <v>13405</v>
      </c>
      <c r="G20" s="68">
        <f t="shared" si="0"/>
        <v>0.38051400076716535</v>
      </c>
      <c r="H20" s="140">
        <f t="shared" ref="H20:H28" si="3">(D20-F20)/F20</f>
        <v>-0.19455427079447968</v>
      </c>
      <c r="J20" s="165" t="s">
        <v>43</v>
      </c>
      <c r="K20" s="166"/>
      <c r="L20" s="167"/>
      <c r="M20" s="66">
        <f>SUM(M19, M17,M15,M12,M10,M8,M6)</f>
        <v>27319</v>
      </c>
      <c r="N20" s="70">
        <v>29319</v>
      </c>
      <c r="O20" s="71">
        <f t="shared" si="2"/>
        <v>-6.8215150584944914E-2</v>
      </c>
    </row>
    <row r="21" spans="1:17" s="14" customFormat="1" ht="19.5" customHeight="1">
      <c r="A21" s="179" t="s">
        <v>44</v>
      </c>
      <c r="B21" s="155" t="s">
        <v>45</v>
      </c>
      <c r="C21" s="176"/>
      <c r="D21" s="53">
        <v>246</v>
      </c>
      <c r="E21" s="54">
        <v>190</v>
      </c>
      <c r="F21" s="57">
        <v>1</v>
      </c>
      <c r="G21" s="34">
        <f t="shared" si="0"/>
        <v>0.29473684210526313</v>
      </c>
      <c r="H21" s="35">
        <f>(D21-F21)/F21</f>
        <v>245</v>
      </c>
      <c r="J21" s="179" t="s">
        <v>46</v>
      </c>
      <c r="K21" s="155" t="s">
        <v>45</v>
      </c>
      <c r="L21" s="176"/>
      <c r="M21" s="45">
        <f>'[1]1월'!D21+'[1]2월'!D21+'3월'!D21</f>
        <v>609</v>
      </c>
      <c r="N21" s="46">
        <v>5</v>
      </c>
      <c r="O21" s="72">
        <f t="shared" si="2"/>
        <v>120.8</v>
      </c>
    </row>
    <row r="22" spans="1:17" s="14" customFormat="1" ht="19.5" customHeight="1">
      <c r="A22" s="149"/>
      <c r="B22" s="155" t="s">
        <v>47</v>
      </c>
      <c r="C22" s="176"/>
      <c r="D22" s="31">
        <v>914</v>
      </c>
      <c r="E22" s="32">
        <v>597</v>
      </c>
      <c r="F22" s="33">
        <v>1241</v>
      </c>
      <c r="G22" s="34">
        <f t="shared" si="0"/>
        <v>0.53098827470686771</v>
      </c>
      <c r="H22" s="35">
        <f t="shared" si="3"/>
        <v>-0.26349717969379532</v>
      </c>
      <c r="J22" s="149"/>
      <c r="K22" s="155" t="s">
        <v>47</v>
      </c>
      <c r="L22" s="176"/>
      <c r="M22" s="45">
        <f>'[1]1월'!D22+'[1]2월'!D22+'3월'!D22</f>
        <v>2220</v>
      </c>
      <c r="N22" s="46">
        <v>3054</v>
      </c>
      <c r="O22" s="72">
        <f t="shared" si="2"/>
        <v>-0.2730844793713163</v>
      </c>
    </row>
    <row r="23" spans="1:17" s="14" customFormat="1" ht="19.5" customHeight="1">
      <c r="A23" s="149"/>
      <c r="B23" s="155" t="s">
        <v>48</v>
      </c>
      <c r="C23" s="176"/>
      <c r="D23" s="31">
        <v>2022</v>
      </c>
      <c r="E23" s="32">
        <v>1740</v>
      </c>
      <c r="F23" s="33">
        <v>1002</v>
      </c>
      <c r="G23" s="34">
        <f t="shared" si="0"/>
        <v>0.16206896551724137</v>
      </c>
      <c r="H23" s="35">
        <f t="shared" si="3"/>
        <v>1.0179640718562875</v>
      </c>
      <c r="J23" s="149"/>
      <c r="K23" s="155" t="s">
        <v>48</v>
      </c>
      <c r="L23" s="176"/>
      <c r="M23" s="45">
        <f>'[1]1월'!D23+'[1]2월'!D23+'3월'!D23</f>
        <v>5198</v>
      </c>
      <c r="N23" s="46">
        <v>2304</v>
      </c>
      <c r="O23" s="72">
        <f t="shared" si="2"/>
        <v>1.2560763888888888</v>
      </c>
    </row>
    <row r="24" spans="1:17" s="74" customFormat="1" ht="19.5" customHeight="1">
      <c r="A24" s="165" t="s">
        <v>49</v>
      </c>
      <c r="B24" s="171"/>
      <c r="C24" s="172"/>
      <c r="D24" s="66">
        <f>SUM(D21:D23)</f>
        <v>3182</v>
      </c>
      <c r="E24" s="67">
        <v>2527</v>
      </c>
      <c r="F24" s="73">
        <v>2244</v>
      </c>
      <c r="G24" s="68">
        <f t="shared" si="0"/>
        <v>0.25920063316185199</v>
      </c>
      <c r="H24" s="69">
        <f t="shared" si="3"/>
        <v>0.41800356506238862</v>
      </c>
      <c r="J24" s="165" t="s">
        <v>49</v>
      </c>
      <c r="K24" s="166"/>
      <c r="L24" s="167"/>
      <c r="M24" s="66">
        <f>SUM(M21:M23)</f>
        <v>8027</v>
      </c>
      <c r="N24" s="75">
        <v>5363</v>
      </c>
      <c r="O24" s="71">
        <f t="shared" si="2"/>
        <v>0.49673690098825285</v>
      </c>
      <c r="Q24" s="76"/>
    </row>
    <row r="25" spans="1:17" s="14" customFormat="1" ht="19.5" customHeight="1">
      <c r="A25" s="173" t="s">
        <v>50</v>
      </c>
      <c r="B25" s="174" t="s">
        <v>51</v>
      </c>
      <c r="C25" s="175"/>
      <c r="D25" s="77">
        <v>362</v>
      </c>
      <c r="E25" s="78">
        <v>407</v>
      </c>
      <c r="F25" s="79">
        <v>656</v>
      </c>
      <c r="G25" s="34">
        <f t="shared" si="0"/>
        <v>-0.11056511056511056</v>
      </c>
      <c r="H25" s="35">
        <f t="shared" si="3"/>
        <v>-0.44817073170731708</v>
      </c>
      <c r="J25" s="173" t="s">
        <v>50</v>
      </c>
      <c r="K25" s="155" t="s">
        <v>52</v>
      </c>
      <c r="L25" s="176"/>
      <c r="M25" s="45">
        <f>'[1]1월'!D25+'[1]2월'!D25+'3월'!D25</f>
        <v>1091</v>
      </c>
      <c r="N25" s="46">
        <v>1490</v>
      </c>
      <c r="O25" s="47">
        <f t="shared" si="2"/>
        <v>-0.26778523489932887</v>
      </c>
    </row>
    <row r="26" spans="1:17" s="14" customFormat="1" ht="19.5" customHeight="1">
      <c r="A26" s="149"/>
      <c r="B26" s="155" t="s">
        <v>53</v>
      </c>
      <c r="C26" s="176"/>
      <c r="D26" s="31">
        <v>437</v>
      </c>
      <c r="E26" s="32">
        <v>472</v>
      </c>
      <c r="F26" s="33">
        <v>563</v>
      </c>
      <c r="G26" s="34">
        <f t="shared" si="0"/>
        <v>-7.4152542372881353E-2</v>
      </c>
      <c r="H26" s="35">
        <f t="shared" si="3"/>
        <v>-0.22380106571936056</v>
      </c>
      <c r="J26" s="149"/>
      <c r="K26" s="177" t="s">
        <v>54</v>
      </c>
      <c r="L26" s="178"/>
      <c r="M26" s="45">
        <f>'[1]1월'!D26+'[1]2월'!D26+'3월'!D26</f>
        <v>1202</v>
      </c>
      <c r="N26" s="46">
        <v>1345</v>
      </c>
      <c r="O26" s="47">
        <f t="shared" si="2"/>
        <v>-0.10631970260223049</v>
      </c>
    </row>
    <row r="27" spans="1:17" s="14" customFormat="1" ht="19.5" customHeight="1" thickBot="1">
      <c r="A27" s="162" t="s">
        <v>55</v>
      </c>
      <c r="B27" s="163"/>
      <c r="C27" s="164"/>
      <c r="D27" s="80">
        <f>SUM(D25:D26)</f>
        <v>799</v>
      </c>
      <c r="E27" s="81">
        <v>879</v>
      </c>
      <c r="F27" s="82">
        <v>1219</v>
      </c>
      <c r="G27" s="83">
        <f t="shared" si="0"/>
        <v>-9.1012514220705346E-2</v>
      </c>
      <c r="H27" s="84">
        <f t="shared" si="3"/>
        <v>-0.34454470877768661</v>
      </c>
      <c r="J27" s="165" t="s">
        <v>56</v>
      </c>
      <c r="K27" s="166"/>
      <c r="L27" s="167"/>
      <c r="M27" s="80">
        <f>SUM(M25:M26)</f>
        <v>2293</v>
      </c>
      <c r="N27" s="85">
        <v>2835</v>
      </c>
      <c r="O27" s="86">
        <f t="shared" si="2"/>
        <v>-0.19118165784832453</v>
      </c>
    </row>
    <row r="28" spans="1:17" s="74" customFormat="1" ht="19.5" customHeight="1" thickBot="1">
      <c r="A28" s="160" t="s">
        <v>57</v>
      </c>
      <c r="B28" s="161"/>
      <c r="C28" s="168"/>
      <c r="D28" s="87">
        <f>SUM(D27,D24,D20)</f>
        <v>14778</v>
      </c>
      <c r="E28" s="87">
        <v>11227</v>
      </c>
      <c r="F28" s="87">
        <v>16868</v>
      </c>
      <c r="G28" s="88">
        <f t="shared" si="0"/>
        <v>0.31629108399394318</v>
      </c>
      <c r="H28" s="89">
        <f t="shared" si="3"/>
        <v>-0.12390324875503912</v>
      </c>
      <c r="J28" s="160" t="s">
        <v>57</v>
      </c>
      <c r="K28" s="161"/>
      <c r="L28" s="168"/>
      <c r="M28" s="87">
        <f>SUM(M27,M24,M20,9)</f>
        <v>37648</v>
      </c>
      <c r="N28" s="87">
        <v>37564</v>
      </c>
      <c r="O28" s="90">
        <f t="shared" si="2"/>
        <v>2.2361835800234265E-3</v>
      </c>
    </row>
    <row r="29" spans="1:17" s="93" customFormat="1" ht="20.100000000000001" customHeight="1">
      <c r="A29" s="169"/>
      <c r="B29" s="170"/>
      <c r="C29" s="170"/>
      <c r="D29" s="147"/>
      <c r="E29" s="91"/>
      <c r="F29" s="169"/>
      <c r="G29" s="170"/>
      <c r="H29" s="170"/>
      <c r="I29" s="147"/>
      <c r="J29" s="169" t="s">
        <v>58</v>
      </c>
      <c r="K29" s="169"/>
      <c r="L29" s="169"/>
      <c r="M29" s="169"/>
      <c r="N29" s="169"/>
      <c r="O29" s="92"/>
    </row>
    <row r="30" spans="1:17" s="93" customFormat="1" ht="11.25" customHeight="1">
      <c r="A30" s="94"/>
      <c r="B30" s="94"/>
      <c r="C30" s="94"/>
      <c r="D30" s="94"/>
      <c r="E30" s="91"/>
      <c r="F30" s="91"/>
      <c r="G30" s="92"/>
      <c r="H30" s="95"/>
      <c r="J30" s="146" t="s">
        <v>59</v>
      </c>
      <c r="K30" s="147"/>
      <c r="L30" s="147"/>
      <c r="M30" s="147"/>
      <c r="N30" s="91"/>
      <c r="O30" s="92"/>
    </row>
    <row r="31" spans="1:17" s="93" customFormat="1" ht="15.75" customHeight="1">
      <c r="A31" s="94"/>
      <c r="B31" s="94"/>
      <c r="C31" s="94"/>
      <c r="D31" s="94"/>
      <c r="E31" s="91"/>
      <c r="F31" s="91"/>
      <c r="G31" s="92"/>
      <c r="H31" s="95"/>
      <c r="J31" s="94"/>
      <c r="K31" s="94"/>
      <c r="L31" s="94"/>
      <c r="M31" s="94"/>
      <c r="N31" s="91"/>
      <c r="O31" s="92"/>
    </row>
    <row r="32" spans="1:17" s="14" customFormat="1" ht="21" customHeight="1" thickBot="1">
      <c r="A32" s="96" t="s">
        <v>60</v>
      </c>
      <c r="B32" s="97"/>
      <c r="C32" s="97"/>
      <c r="D32" s="42"/>
      <c r="E32" s="42"/>
      <c r="F32" s="42"/>
      <c r="G32" s="95"/>
      <c r="H32" s="95"/>
      <c r="J32" s="96" t="s">
        <v>60</v>
      </c>
      <c r="K32" s="97"/>
      <c r="L32" s="97"/>
      <c r="M32" s="42"/>
      <c r="N32" s="42"/>
      <c r="O32" s="95"/>
    </row>
    <row r="33" spans="1:21" s="14" customFormat="1" ht="19.5" customHeight="1">
      <c r="A33" s="148" t="s">
        <v>61</v>
      </c>
      <c r="B33" s="151" t="s">
        <v>62</v>
      </c>
      <c r="C33" s="152"/>
      <c r="D33" s="98">
        <v>9707</v>
      </c>
      <c r="E33" s="99">
        <v>10984</v>
      </c>
      <c r="F33" s="100">
        <v>11343</v>
      </c>
      <c r="G33" s="101">
        <f t="shared" ref="G33:G38" si="4">(D33-E33)/E33</f>
        <v>-0.11626001456664239</v>
      </c>
      <c r="H33" s="102">
        <f t="shared" ref="H33:H38" si="5">(D33-F33)/F33</f>
        <v>-0.14422992153751213</v>
      </c>
      <c r="J33" s="148" t="s">
        <v>61</v>
      </c>
      <c r="K33" s="151" t="s">
        <v>63</v>
      </c>
      <c r="L33" s="153"/>
      <c r="M33" s="103">
        <f>'[1]1월'!D33+'[1]2월'!D33+'3월'!D33</f>
        <v>31234</v>
      </c>
      <c r="N33" s="104">
        <v>34441</v>
      </c>
      <c r="O33" s="105">
        <f t="shared" ref="O33:O38" si="6">(M33-N33)/N33</f>
        <v>-9.3115763189222142E-2</v>
      </c>
      <c r="P33" s="42"/>
      <c r="Q33" s="106"/>
      <c r="R33" s="107"/>
      <c r="S33" s="107"/>
      <c r="U33" s="108"/>
    </row>
    <row r="34" spans="1:21" s="14" customFormat="1" ht="19.5" customHeight="1">
      <c r="A34" s="149"/>
      <c r="B34" s="154" t="s">
        <v>64</v>
      </c>
      <c r="C34" s="155"/>
      <c r="D34" s="109">
        <v>253</v>
      </c>
      <c r="E34" s="110">
        <v>287</v>
      </c>
      <c r="F34" s="111">
        <v>1180</v>
      </c>
      <c r="G34" s="34">
        <f t="shared" si="4"/>
        <v>-0.11846689895470383</v>
      </c>
      <c r="H34" s="35">
        <f t="shared" si="5"/>
        <v>-0.78559322033898304</v>
      </c>
      <c r="J34" s="149"/>
      <c r="K34" s="154" t="s">
        <v>65</v>
      </c>
      <c r="L34" s="156"/>
      <c r="M34" s="45">
        <f>'[1]1월'!D34+'[1]2월'!D34+'3월'!D34</f>
        <v>836</v>
      </c>
      <c r="N34" s="46">
        <v>2723</v>
      </c>
      <c r="O34" s="47">
        <f t="shared" si="6"/>
        <v>-0.69298567756151308</v>
      </c>
      <c r="P34" s="42"/>
      <c r="Q34" s="106"/>
      <c r="R34" s="107"/>
      <c r="S34" s="107"/>
      <c r="U34" s="108"/>
    </row>
    <row r="35" spans="1:21" s="14" customFormat="1" ht="19.2" customHeight="1">
      <c r="A35" s="149"/>
      <c r="B35" s="154" t="s">
        <v>66</v>
      </c>
      <c r="C35" s="155"/>
      <c r="D35" s="109">
        <v>21</v>
      </c>
      <c r="E35" s="110">
        <v>688</v>
      </c>
      <c r="F35" s="111">
        <v>1418</v>
      </c>
      <c r="G35" s="34">
        <f t="shared" si="4"/>
        <v>-0.96947674418604646</v>
      </c>
      <c r="H35" s="35">
        <f t="shared" si="5"/>
        <v>-0.98519040902679833</v>
      </c>
      <c r="J35" s="149"/>
      <c r="K35" s="154" t="s">
        <v>67</v>
      </c>
      <c r="L35" s="156"/>
      <c r="M35" s="36">
        <f>'[1]1월'!D35+'[1]2월'!D35+'3월'!D35</f>
        <v>1217</v>
      </c>
      <c r="N35" s="37">
        <v>3910</v>
      </c>
      <c r="O35" s="47">
        <f t="shared" si="6"/>
        <v>-0.68874680306905367</v>
      </c>
      <c r="P35" s="42"/>
      <c r="Q35" s="106"/>
      <c r="R35" s="107"/>
      <c r="S35" s="107"/>
      <c r="U35" s="108"/>
    </row>
    <row r="36" spans="1:21" s="14" customFormat="1" ht="19.5" customHeight="1">
      <c r="A36" s="149"/>
      <c r="B36" s="154" t="s">
        <v>68</v>
      </c>
      <c r="C36" s="155"/>
      <c r="D36" s="109">
        <v>25825</v>
      </c>
      <c r="E36" s="110">
        <v>21741</v>
      </c>
      <c r="F36" s="111">
        <v>24206</v>
      </c>
      <c r="G36" s="34">
        <f t="shared" si="4"/>
        <v>0.18784784508532265</v>
      </c>
      <c r="H36" s="35">
        <f t="shared" si="5"/>
        <v>6.6884243575972904E-2</v>
      </c>
      <c r="J36" s="149"/>
      <c r="K36" s="154" t="s">
        <v>69</v>
      </c>
      <c r="L36" s="156"/>
      <c r="M36" s="36">
        <f>'[1]1월'!D36+'[1]2월'!D36+'3월'!D36</f>
        <v>70818</v>
      </c>
      <c r="N36" s="37">
        <v>68949</v>
      </c>
      <c r="O36" s="47">
        <f t="shared" si="6"/>
        <v>2.7106992124613843E-2</v>
      </c>
      <c r="P36" s="42"/>
      <c r="Q36" s="106"/>
      <c r="R36" s="107"/>
      <c r="S36" s="107"/>
      <c r="U36" s="108"/>
    </row>
    <row r="37" spans="1:21" s="14" customFormat="1" ht="19.5" customHeight="1" thickBot="1">
      <c r="A37" s="150"/>
      <c r="B37" s="157" t="s">
        <v>70</v>
      </c>
      <c r="C37" s="158"/>
      <c r="D37" s="109">
        <v>266</v>
      </c>
      <c r="E37" s="112">
        <v>439</v>
      </c>
      <c r="F37" s="113">
        <v>1129</v>
      </c>
      <c r="G37" s="34">
        <f t="shared" si="4"/>
        <v>-0.39407744874715261</v>
      </c>
      <c r="H37" s="114">
        <f t="shared" si="5"/>
        <v>-0.76439326837909649</v>
      </c>
      <c r="J37" s="150"/>
      <c r="K37" s="157" t="s">
        <v>71</v>
      </c>
      <c r="L37" s="159"/>
      <c r="M37" s="115">
        <f>'[1]1월'!D37+'[1]2월'!D37+'3월'!D37</f>
        <v>1305</v>
      </c>
      <c r="N37" s="116">
        <v>2361</v>
      </c>
      <c r="O37" s="47">
        <f t="shared" si="6"/>
        <v>-0.44726810673443457</v>
      </c>
      <c r="P37" s="42"/>
      <c r="Q37" s="106"/>
      <c r="R37" s="107"/>
      <c r="S37" s="107"/>
      <c r="U37" s="108"/>
    </row>
    <row r="38" spans="1:21" s="14" customFormat="1" ht="19.5" customHeight="1" thickBot="1">
      <c r="A38" s="160" t="s">
        <v>72</v>
      </c>
      <c r="B38" s="161"/>
      <c r="C38" s="161"/>
      <c r="D38" s="87">
        <f>SUM(D33:D37)</f>
        <v>36072</v>
      </c>
      <c r="E38" s="87">
        <v>34139</v>
      </c>
      <c r="F38" s="87">
        <v>39276</v>
      </c>
      <c r="G38" s="117">
        <f t="shared" si="4"/>
        <v>5.6621459328041246E-2</v>
      </c>
      <c r="H38" s="89">
        <f t="shared" si="5"/>
        <v>-8.1576535288725938E-2</v>
      </c>
      <c r="I38" s="118"/>
      <c r="J38" s="141" t="s">
        <v>72</v>
      </c>
      <c r="K38" s="142"/>
      <c r="L38" s="142"/>
      <c r="M38" s="119">
        <f>SUM(M33:M37)</f>
        <v>105410</v>
      </c>
      <c r="N38" s="119">
        <v>112384</v>
      </c>
      <c r="O38" s="88">
        <f t="shared" si="6"/>
        <v>-6.2055096810933942E-2</v>
      </c>
      <c r="P38" s="118"/>
      <c r="Q38" s="120"/>
      <c r="R38" s="121"/>
      <c r="S38" s="121"/>
      <c r="U38" s="108"/>
    </row>
    <row r="39" spans="1:21" s="28" customFormat="1" ht="19.5" customHeight="1" thickBot="1">
      <c r="A39" s="122"/>
      <c r="B39" s="122"/>
      <c r="C39" s="122"/>
      <c r="D39" s="123"/>
      <c r="E39" s="123"/>
      <c r="F39" s="124"/>
      <c r="G39" s="125"/>
      <c r="H39" s="95"/>
      <c r="J39" s="126"/>
      <c r="K39" s="127"/>
      <c r="L39" s="127"/>
      <c r="M39" s="128"/>
      <c r="N39" s="129"/>
      <c r="O39" s="130"/>
      <c r="Q39" s="14"/>
      <c r="R39" s="14"/>
      <c r="S39" s="14"/>
      <c r="T39" s="14"/>
    </row>
    <row r="40" spans="1:21" s="14" customFormat="1" ht="19.5" customHeight="1" thickBot="1">
      <c r="A40" s="143" t="s">
        <v>73</v>
      </c>
      <c r="B40" s="144"/>
      <c r="C40" s="145"/>
      <c r="D40" s="131">
        <f>SUM(D28,D38)</f>
        <v>50850</v>
      </c>
      <c r="E40" s="131">
        <v>45366</v>
      </c>
      <c r="F40" s="131">
        <v>56144</v>
      </c>
      <c r="G40" s="132">
        <f>(D40-E40)/E40</f>
        <v>0.12088348102102897</v>
      </c>
      <c r="H40" s="133">
        <f>(D40-F40)/F40</f>
        <v>-9.4293245939013962E-2</v>
      </c>
      <c r="J40" s="143" t="s">
        <v>74</v>
      </c>
      <c r="K40" s="144"/>
      <c r="L40" s="145"/>
      <c r="M40" s="131">
        <f>SUM(M28,M38)</f>
        <v>143058</v>
      </c>
      <c r="N40" s="131">
        <v>149948</v>
      </c>
      <c r="O40" s="134">
        <f>(M40-N40)/N40</f>
        <v>-4.5949262410969138E-2</v>
      </c>
      <c r="R40" s="118"/>
    </row>
    <row r="41" spans="1:21" s="74" customFormat="1" ht="18" customHeight="1">
      <c r="A41" s="135"/>
      <c r="J41" s="137"/>
      <c r="K41" s="136"/>
      <c r="L41" s="136"/>
      <c r="M41" s="136"/>
      <c r="N41" s="136"/>
      <c r="O41" s="136"/>
    </row>
    <row r="42" spans="1:21" s="74" customFormat="1" ht="18" customHeight="1">
      <c r="A42" s="137"/>
      <c r="G42" s="76"/>
      <c r="J42" s="136"/>
      <c r="K42" s="136"/>
      <c r="L42" s="136"/>
      <c r="M42" s="136"/>
      <c r="N42" s="136"/>
      <c r="O42" s="136"/>
    </row>
    <row r="43" spans="1:21" s="74" customFormat="1" ht="18" customHeight="1">
      <c r="J43" s="138"/>
      <c r="K43" s="136"/>
      <c r="L43" s="138"/>
      <c r="M43" s="138"/>
      <c r="N43" s="138"/>
      <c r="O43" s="138"/>
    </row>
    <row r="44" spans="1:21" s="14" customFormat="1" ht="18" customHeight="1">
      <c r="J44" s="138"/>
      <c r="K44" s="136"/>
      <c r="L44" s="138"/>
      <c r="M44" s="138"/>
      <c r="N44" s="138"/>
      <c r="O44" s="138"/>
    </row>
    <row r="45" spans="1:21" s="14" customFormat="1" ht="15.75" customHeight="1">
      <c r="J45" s="138"/>
      <c r="K45" s="136"/>
      <c r="L45" s="138"/>
      <c r="M45" s="138"/>
      <c r="N45" s="138"/>
      <c r="O45" s="138"/>
    </row>
    <row r="46" spans="1:21" s="14" customFormat="1" ht="15.75" customHeight="1">
      <c r="J46" s="138"/>
      <c r="K46" s="138"/>
      <c r="L46" s="138"/>
      <c r="M46" s="138"/>
      <c r="N46" s="138"/>
      <c r="O46" s="138"/>
    </row>
    <row r="47" spans="1:21" s="14" customFormat="1" ht="15.75" customHeight="1">
      <c r="J47" s="138"/>
      <c r="K47" s="138"/>
      <c r="L47" s="138"/>
      <c r="M47" s="138"/>
      <c r="N47" s="138"/>
      <c r="O47" s="138"/>
    </row>
    <row r="48" spans="1:21" s="14" customFormat="1" ht="15.75" customHeight="1">
      <c r="J48" s="138"/>
      <c r="K48" s="138"/>
      <c r="L48" s="138"/>
      <c r="M48" s="138"/>
      <c r="N48" s="138"/>
      <c r="O48" s="138"/>
    </row>
    <row r="49" spans="10:15" s="14" customFormat="1" ht="15.75" customHeight="1">
      <c r="J49" s="138"/>
      <c r="K49" s="138"/>
      <c r="L49" s="138"/>
      <c r="M49" s="138"/>
      <c r="N49" s="138"/>
      <c r="O49" s="138"/>
    </row>
    <row r="50" spans="10:15" s="14" customFormat="1" ht="15.75" customHeight="1">
      <c r="J50" s="138"/>
      <c r="K50" s="138"/>
      <c r="L50" s="138"/>
      <c r="M50" s="138"/>
      <c r="N50" s="138"/>
      <c r="O50" s="138"/>
    </row>
    <row r="51" spans="10:15" s="14" customFormat="1" ht="15.75" customHeight="1">
      <c r="J51" s="138"/>
      <c r="K51" s="138"/>
      <c r="L51" s="138"/>
      <c r="M51" s="138"/>
      <c r="N51" s="138"/>
      <c r="O51" s="138"/>
    </row>
    <row r="52" spans="10:15" s="14" customFormat="1" ht="15.75" customHeight="1">
      <c r="J52" s="138"/>
      <c r="K52" s="138"/>
      <c r="L52" s="138"/>
      <c r="M52" s="138"/>
      <c r="N52" s="138"/>
      <c r="O52" s="138"/>
    </row>
    <row r="53" spans="10:15" s="14" customFormat="1" ht="15.75" customHeight="1">
      <c r="J53" s="138"/>
      <c r="K53" s="138"/>
      <c r="L53" s="138"/>
      <c r="M53" s="138"/>
      <c r="N53" s="138"/>
      <c r="O53" s="138"/>
    </row>
    <row r="54" spans="10:15" s="14" customFormat="1" ht="15.75" customHeight="1">
      <c r="J54" s="138"/>
      <c r="K54" s="138"/>
      <c r="L54" s="138"/>
      <c r="M54" s="138"/>
      <c r="N54" s="138"/>
      <c r="O54" s="138"/>
    </row>
    <row r="55" spans="10:15" s="14" customFormat="1" ht="15.75" customHeight="1">
      <c r="J55" s="138"/>
      <c r="K55" s="138"/>
      <c r="L55" s="138"/>
      <c r="M55" s="138"/>
      <c r="N55" s="138"/>
      <c r="O55" s="138"/>
    </row>
    <row r="56" spans="10:15" s="14" customFormat="1" ht="15.75" customHeight="1">
      <c r="J56" s="138"/>
      <c r="K56" s="138"/>
      <c r="L56" s="138"/>
      <c r="M56" s="138"/>
      <c r="N56" s="138"/>
      <c r="O56" s="138"/>
    </row>
    <row r="57" spans="10:15" s="14" customFormat="1" ht="15.75" customHeight="1">
      <c r="J57" s="138"/>
      <c r="K57" s="138"/>
      <c r="L57" s="138"/>
      <c r="M57" s="138"/>
      <c r="N57" s="138"/>
      <c r="O57" s="138"/>
    </row>
    <row r="58" spans="10:15" s="14" customFormat="1" ht="15.75" customHeight="1">
      <c r="J58" s="138"/>
      <c r="K58" s="138"/>
      <c r="L58" s="138"/>
      <c r="M58" s="138"/>
      <c r="N58" s="138"/>
      <c r="O58" s="138"/>
    </row>
    <row r="59" spans="10:15" s="14" customFormat="1" ht="15.75" customHeight="1">
      <c r="J59" s="138"/>
      <c r="K59" s="138"/>
      <c r="L59" s="138"/>
      <c r="M59" s="138"/>
      <c r="N59" s="138"/>
      <c r="O59" s="138"/>
    </row>
    <row r="60" spans="10:15" s="14" customFormat="1" ht="15.75" customHeight="1">
      <c r="J60" s="138"/>
      <c r="K60" s="138"/>
      <c r="L60" s="138"/>
      <c r="M60" s="138"/>
      <c r="N60" s="138"/>
      <c r="O60" s="138"/>
    </row>
    <row r="61" spans="10:15" s="14" customFormat="1" ht="15.75" customHeight="1">
      <c r="J61" s="138"/>
      <c r="K61" s="138"/>
      <c r="L61" s="138"/>
      <c r="M61" s="138"/>
      <c r="N61" s="138"/>
      <c r="O61" s="138"/>
    </row>
    <row r="62" spans="10:15" s="14" customFormat="1" ht="15.75" customHeight="1">
      <c r="J62" s="138"/>
      <c r="K62" s="138"/>
      <c r="L62" s="138"/>
      <c r="M62" s="138"/>
      <c r="N62" s="138"/>
      <c r="O62" s="138"/>
    </row>
    <row r="63" spans="10:15" s="14" customFormat="1" ht="15.75" customHeight="1">
      <c r="J63" s="138"/>
      <c r="K63" s="138"/>
      <c r="L63" s="138"/>
      <c r="M63" s="138"/>
      <c r="N63" s="138"/>
      <c r="O63" s="138"/>
    </row>
    <row r="64" spans="10:15" s="14" customFormat="1" ht="15.75" customHeight="1">
      <c r="J64" s="138"/>
      <c r="K64" s="138"/>
      <c r="L64" s="138"/>
      <c r="M64" s="138"/>
      <c r="N64" s="138"/>
      <c r="O64" s="138"/>
    </row>
    <row r="65" spans="10:15" s="14" customFormat="1" ht="15.75" customHeight="1">
      <c r="J65" s="138"/>
      <c r="K65" s="138"/>
      <c r="L65" s="138"/>
      <c r="M65" s="138"/>
      <c r="N65" s="138"/>
      <c r="O65" s="138"/>
    </row>
    <row r="66" spans="10:15" s="14" customFormat="1" ht="15.75" customHeight="1">
      <c r="J66" s="138"/>
      <c r="K66" s="138"/>
      <c r="L66" s="138"/>
      <c r="M66" s="138"/>
      <c r="N66" s="138"/>
      <c r="O66" s="138"/>
    </row>
    <row r="67" spans="10:15" s="14" customFormat="1" ht="15.75" customHeight="1">
      <c r="J67" s="138"/>
      <c r="K67" s="138"/>
      <c r="L67" s="138"/>
      <c r="M67" s="138"/>
      <c r="N67" s="138"/>
      <c r="O67" s="138"/>
    </row>
    <row r="68" spans="10:15" s="14" customFormat="1" ht="15.75" customHeight="1">
      <c r="J68" s="138"/>
      <c r="K68" s="138"/>
      <c r="L68" s="138"/>
      <c r="M68" s="138"/>
      <c r="N68" s="138"/>
      <c r="O68" s="138"/>
    </row>
    <row r="69" spans="10:15" s="14" customFormat="1" ht="15.75" customHeight="1">
      <c r="J69" s="138"/>
      <c r="K69" s="138"/>
      <c r="L69" s="138"/>
      <c r="M69" s="138"/>
      <c r="N69" s="138"/>
      <c r="O69" s="138"/>
    </row>
    <row r="70" spans="10:15" s="14" customFormat="1" ht="15.75" customHeight="1">
      <c r="J70" s="138"/>
      <c r="K70" s="138"/>
      <c r="L70" s="138"/>
      <c r="M70" s="138"/>
      <c r="N70" s="138"/>
      <c r="O70" s="138"/>
    </row>
    <row r="71" spans="10:15" s="14" customFormat="1" ht="15.75" customHeight="1">
      <c r="J71" s="138"/>
      <c r="K71" s="138"/>
      <c r="L71" s="138"/>
      <c r="M71" s="138"/>
      <c r="N71" s="138"/>
      <c r="O71" s="138"/>
    </row>
    <row r="72" spans="10:15" s="14" customFormat="1" ht="15.75" customHeight="1">
      <c r="J72" s="138"/>
      <c r="K72" s="138"/>
      <c r="L72" s="138"/>
      <c r="M72" s="138"/>
      <c r="N72" s="138"/>
      <c r="O72" s="138"/>
    </row>
    <row r="73" spans="10:15" s="14" customFormat="1" ht="15.75" customHeight="1">
      <c r="J73" s="138"/>
      <c r="K73" s="138"/>
      <c r="L73" s="138"/>
      <c r="M73" s="138"/>
      <c r="N73" s="138"/>
      <c r="O73" s="138"/>
    </row>
    <row r="74" spans="10:15" s="14" customFormat="1" ht="15.75" customHeight="1">
      <c r="J74" s="138"/>
      <c r="K74" s="138"/>
      <c r="L74" s="138"/>
      <c r="M74" s="138"/>
      <c r="N74" s="138"/>
      <c r="O74" s="138"/>
    </row>
    <row r="75" spans="10:15" s="14" customFormat="1" ht="15.75" customHeight="1">
      <c r="J75" s="138"/>
      <c r="K75" s="138"/>
      <c r="L75" s="138"/>
      <c r="M75" s="138"/>
      <c r="N75" s="138"/>
      <c r="O75" s="138"/>
    </row>
    <row r="76" spans="10:15" s="14" customFormat="1" ht="15.75" customHeight="1">
      <c r="J76" s="138"/>
      <c r="K76" s="138"/>
      <c r="L76" s="138"/>
      <c r="M76" s="138"/>
      <c r="N76" s="138"/>
      <c r="O76" s="138"/>
    </row>
    <row r="77" spans="10:15" ht="15.75" customHeight="1">
      <c r="J77" s="138"/>
      <c r="K77" s="138"/>
      <c r="L77" s="138"/>
      <c r="M77" s="138"/>
      <c r="N77" s="138"/>
      <c r="O77" s="138"/>
    </row>
  </sheetData>
  <mergeCells count="53">
    <mergeCell ref="A20:C20"/>
    <mergeCell ref="J20:L20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19"/>
    <mergeCell ref="K18:K19"/>
    <mergeCell ref="A21:A23"/>
    <mergeCell ref="B21:C21"/>
    <mergeCell ref="J21:J23"/>
    <mergeCell ref="K21:L21"/>
    <mergeCell ref="B22:C22"/>
    <mergeCell ref="K22:L22"/>
    <mergeCell ref="B23:C23"/>
    <mergeCell ref="K23:L23"/>
    <mergeCell ref="A24:C24"/>
    <mergeCell ref="J24:L24"/>
    <mergeCell ref="A25:A26"/>
    <mergeCell ref="B25:C25"/>
    <mergeCell ref="J25:J26"/>
    <mergeCell ref="K25:L25"/>
    <mergeCell ref="B26:C26"/>
    <mergeCell ref="K26:L26"/>
    <mergeCell ref="A38:C38"/>
    <mergeCell ref="A27:C27"/>
    <mergeCell ref="J27:L27"/>
    <mergeCell ref="A28:C28"/>
    <mergeCell ref="J28:L28"/>
    <mergeCell ref="A29:D29"/>
    <mergeCell ref="F29:I29"/>
    <mergeCell ref="J29:N29"/>
    <mergeCell ref="J38:L38"/>
    <mergeCell ref="A40:C40"/>
    <mergeCell ref="J40:L40"/>
    <mergeCell ref="J30:M3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B37:C37"/>
    <mergeCell ref="K37:L37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2017-04-03T02:57:32Z</dcterms:created>
  <dcterms:modified xsi:type="dcterms:W3CDTF">2017-04-03T05:19:17Z</dcterms:modified>
</cp:coreProperties>
</file>