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pipvfapa021\groups\AMCC\판매실적\2016\GMK 월별 판매실적 Table\"/>
    </mc:Choice>
  </mc:AlternateContent>
  <bookViews>
    <workbookView xWindow="0" yWindow="0" windowWidth="24000" windowHeight="9360"/>
  </bookViews>
  <sheets>
    <sheet name="8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H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H33" i="1"/>
  <c r="G33" i="1"/>
  <c r="D27" i="1"/>
  <c r="H27" i="1" s="1"/>
  <c r="M26" i="1"/>
  <c r="O26" i="1" s="1"/>
  <c r="H26" i="1"/>
  <c r="G26" i="1"/>
  <c r="M25" i="1"/>
  <c r="O25" i="1" s="1"/>
  <c r="H25" i="1"/>
  <c r="G25" i="1"/>
  <c r="D24" i="1"/>
  <c r="H24" i="1" s="1"/>
  <c r="M23" i="1"/>
  <c r="O23" i="1" s="1"/>
  <c r="H23" i="1"/>
  <c r="G23" i="1"/>
  <c r="M22" i="1"/>
  <c r="O22" i="1" s="1"/>
  <c r="H22" i="1"/>
  <c r="G22" i="1"/>
  <c r="M21" i="1"/>
  <c r="M24" i="1" s="1"/>
  <c r="O24" i="1" s="1"/>
  <c r="H21" i="1"/>
  <c r="G21" i="1"/>
  <c r="D19" i="1"/>
  <c r="M18" i="1"/>
  <c r="M19" i="1" s="1"/>
  <c r="D17" i="1"/>
  <c r="M16" i="1"/>
  <c r="O16" i="1" s="1"/>
  <c r="H16" i="1"/>
  <c r="D15" i="1"/>
  <c r="H15" i="1" s="1"/>
  <c r="M14" i="1"/>
  <c r="O14" i="1" s="1"/>
  <c r="H14" i="1"/>
  <c r="G14" i="1"/>
  <c r="M13" i="1"/>
  <c r="M15" i="1" s="1"/>
  <c r="O15" i="1" s="1"/>
  <c r="D12" i="1"/>
  <c r="H12" i="1" s="1"/>
  <c r="M11" i="1"/>
  <c r="M12" i="1" s="1"/>
  <c r="O12" i="1" s="1"/>
  <c r="H11" i="1"/>
  <c r="G11" i="1"/>
  <c r="D10" i="1"/>
  <c r="H10" i="1" s="1"/>
  <c r="M9" i="1"/>
  <c r="M10" i="1" s="1"/>
  <c r="O10" i="1" s="1"/>
  <c r="H9" i="1"/>
  <c r="G9" i="1"/>
  <c r="D8" i="1"/>
  <c r="H8" i="1" s="1"/>
  <c r="M7" i="1"/>
  <c r="M8" i="1" s="1"/>
  <c r="O8" i="1" s="1"/>
  <c r="H7" i="1"/>
  <c r="G7" i="1"/>
  <c r="D6" i="1"/>
  <c r="G6" i="1" s="1"/>
  <c r="M5" i="1"/>
  <c r="M6" i="1" s="1"/>
  <c r="O6" i="1" s="1"/>
  <c r="H5" i="1"/>
  <c r="G5" i="1"/>
  <c r="H6" i="1" l="1"/>
  <c r="G8" i="1"/>
  <c r="M38" i="1"/>
  <c r="O38" i="1" s="1"/>
  <c r="M27" i="1"/>
  <c r="O27" i="1" s="1"/>
  <c r="G38" i="1"/>
  <c r="O11" i="1"/>
  <c r="D20" i="1"/>
  <c r="G20" i="1" s="1"/>
  <c r="O5" i="1"/>
  <c r="G10" i="1"/>
  <c r="G15" i="1"/>
  <c r="H17" i="1"/>
  <c r="G24" i="1"/>
  <c r="O7" i="1"/>
  <c r="G12" i="1"/>
  <c r="M17" i="1"/>
  <c r="O17" i="1" s="1"/>
  <c r="G27" i="1"/>
  <c r="O33" i="1"/>
  <c r="O9" i="1"/>
  <c r="O13" i="1"/>
  <c r="O21" i="1"/>
  <c r="H20" i="1" l="1"/>
  <c r="D28" i="1"/>
  <c r="M20" i="1"/>
  <c r="G28" i="1"/>
  <c r="D40" i="1"/>
  <c r="H28" i="1"/>
  <c r="O20" i="1" l="1"/>
  <c r="M28" i="1"/>
  <c r="H40" i="1"/>
  <c r="G40" i="1"/>
  <c r="O28" i="1" l="1"/>
  <c r="M40" i="1"/>
  <c r="O40" i="1" s="1"/>
</calcChain>
</file>

<file path=xl/sharedStrings.xml><?xml version="1.0" encoding="utf-8"?>
<sst xmlns="http://schemas.openxmlformats.org/spreadsheetml/2006/main" count="116" uniqueCount="90">
  <si>
    <t>한국지엠 2016년 8월 판매실적</t>
    <phoneticPr fontId="3" type="noConversion"/>
  </si>
  <si>
    <t>한국지엠 2016년 1-8월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</si>
  <si>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</si>
  <si>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</si>
  <si>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</si>
  <si>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8.</t>
    <phoneticPr fontId="7" type="noConversion"/>
  </si>
  <si>
    <t>'16. 7.</t>
    <phoneticPr fontId="7" type="noConversion"/>
  </si>
  <si>
    <t>'15. 8.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</si>
  <si>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</si>
  <si>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</si>
  <si>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</si>
  <si>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'16. 1-8</t>
    <phoneticPr fontId="3" type="noConversion"/>
  </si>
  <si>
    <t>'15. 1-8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</si>
  <si>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</si>
  <si>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</si>
  <si>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</si>
  <si>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</si>
  <si>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</si>
  <si>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</si>
  <si>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</si>
  <si>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</si>
  <si>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</si>
  <si>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</si>
  <si>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</si>
  <si>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</si>
  <si>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</si>
  <si>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</si>
  <si>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</si>
  <si>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</si>
  <si>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</si>
  <si>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</si>
  <si>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</si>
  <si>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</si>
  <si>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</si>
  <si>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</si>
  <si>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</si>
  <si>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</si>
  <si>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-</t>
    <phoneticPr fontId="3" type="noConversion"/>
  </si>
  <si>
    <t>임팔라</t>
    <phoneticPr fontId="3" type="noConversion"/>
  </si>
  <si>
    <t>임팔라</t>
    <phoneticPr fontId="3" type="noConversion"/>
  </si>
  <si>
    <t>소  계</t>
  </si>
  <si>
    <t>소  계</t>
    <phoneticPr fontId="3" type="noConversion"/>
  </si>
  <si>
    <t>스포츠</t>
    <phoneticPr fontId="3" type="noConversion"/>
  </si>
  <si>
    <t>카마로</t>
    <phoneticPr fontId="3" type="noConversion"/>
  </si>
  <si>
    <t>-</t>
    <phoneticPr fontId="3" type="noConversion"/>
  </si>
  <si>
    <t>소  계</t>
    <phoneticPr fontId="3" type="noConversion"/>
  </si>
  <si>
    <t>-</t>
    <phoneticPr fontId="3" type="noConversion"/>
  </si>
  <si>
    <t>소  계</t>
    <phoneticPr fontId="3" type="noConversion"/>
  </si>
  <si>
    <t>주행거리
연장전기차</t>
    <phoneticPr fontId="3" type="noConversion"/>
  </si>
  <si>
    <t>볼트(Volt)</t>
    <phoneticPr fontId="3" type="noConversion"/>
  </si>
  <si>
    <t>-</t>
    <phoneticPr fontId="3" type="noConversion"/>
  </si>
  <si>
    <t>-</t>
    <phoneticPr fontId="3" type="noConversion"/>
  </si>
  <si>
    <t>소  계</t>
    <phoneticPr fontId="3" type="noConversion"/>
  </si>
  <si>
    <t>-</t>
    <phoneticPr fontId="3" type="noConversion"/>
  </si>
  <si>
    <t>소  계</t>
    <phoneticPr fontId="3" type="noConversion"/>
  </si>
  <si>
    <t>-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</si>
  <si>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</si>
  <si>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</si>
  <si>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</si>
  <si>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</si>
  <si>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</si>
  <si>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</si>
  <si>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</si>
  <si>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</si>
  <si>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</si>
  <si>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</si>
  <si>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</si>
  <si>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</si>
  <si>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</si>
  <si>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</si>
  <si>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</si>
  <si>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</si>
  <si>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</si>
  <si>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* 2016년 1~8월까지 내수판매 실적에 사내 매각차량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</si>
  <si>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</si>
  <si>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</si>
  <si>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</si>
  <si>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</si>
  <si>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</si>
  <si>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</si>
  <si>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</si>
  <si>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</si>
  <si>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</si>
  <si>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</si>
  <si>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</si>
  <si>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</si>
  <si>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</si>
  <si>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</si>
  <si>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</t>
    <phoneticPr fontId="3" type="noConversion"/>
  </si>
  <si>
    <t>주행거리
연장전기차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</si>
</sst>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.0%"/>
    <numFmt numFmtId="177" formatCode="#,##0_);[Red]\(#,##0\)"/>
    <numFmt numFmtId="178" formatCode="000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1" xfId="1" quotePrefix="1" applyFont="1" applyFill="1" applyBorder="1" applyAlignment="1">
      <alignment vertical="center"/>
    </xf>
    <xf numFmtId="41" fontId="8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9" fillId="0" borderId="20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vertical="center"/>
    </xf>
    <xf numFmtId="41" fontId="9" fillId="0" borderId="19" xfId="1" quotePrefix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8" fillId="0" borderId="20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2" fillId="0" borderId="23" xfId="1" quotePrefix="1" applyFont="1" applyFill="1" applyBorder="1" applyAlignment="1">
      <alignment horizontal="right" vertical="center"/>
    </xf>
    <xf numFmtId="41" fontId="8" fillId="0" borderId="25" xfId="1" quotePrefix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9" fillId="0" borderId="20" xfId="1" applyFont="1" applyFill="1" applyBorder="1" applyAlignment="1">
      <alignment vertical="center"/>
    </xf>
    <xf numFmtId="41" fontId="9" fillId="0" borderId="25" xfId="1" quotePrefix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2" fillId="0" borderId="23" xfId="1" quotePrefix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9" fillId="0" borderId="25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41" fontId="8" fillId="0" borderId="25" xfId="1" quotePrefix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9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9" fillId="5" borderId="20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41" fontId="6" fillId="4" borderId="23" xfId="1" applyFont="1" applyFill="1" applyBorder="1" applyAlignment="1">
      <alignment vertical="center"/>
    </xf>
    <xf numFmtId="41" fontId="9" fillId="5" borderId="19" xfId="1" applyFont="1" applyFill="1" applyBorder="1" applyAlignment="1">
      <alignment vertical="center"/>
    </xf>
    <xf numFmtId="176" fontId="6" fillId="5" borderId="18" xfId="0" quotePrefix="1" applyNumberFormat="1" applyFont="1" applyFill="1" applyBorder="1" applyAlignment="1">
      <alignment horizontal="right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vertical="center"/>
    </xf>
    <xf numFmtId="41" fontId="8" fillId="0" borderId="19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2" fillId="0" borderId="32" xfId="1" applyFont="1" applyFill="1" applyBorder="1" applyAlignment="1">
      <alignment vertical="center"/>
    </xf>
    <xf numFmtId="41" fontId="6" fillId="4" borderId="34" xfId="1" applyFont="1" applyFill="1" applyBorder="1" applyAlignment="1">
      <alignment vertical="center"/>
    </xf>
    <xf numFmtId="41" fontId="6" fillId="4" borderId="37" xfId="1" applyFont="1" applyFill="1" applyBorder="1" applyAlignment="1">
      <alignment vertical="center"/>
    </xf>
    <xf numFmtId="41" fontId="9" fillId="5" borderId="38" xfId="1" applyFont="1" applyFill="1" applyBorder="1" applyAlignment="1">
      <alignment vertical="center"/>
    </xf>
    <xf numFmtId="176" fontId="6" fillId="4" borderId="24" xfId="0" applyNumberFormat="1" applyFont="1" applyFill="1" applyBorder="1" applyAlignment="1">
      <alignment horizontal="right" vertical="center"/>
    </xf>
    <xf numFmtId="176" fontId="6" fillId="4" borderId="39" xfId="0" applyNumberFormat="1" applyFont="1" applyFill="1" applyBorder="1" applyAlignment="1">
      <alignment horizontal="right" vertical="center"/>
    </xf>
    <xf numFmtId="41" fontId="6" fillId="4" borderId="40" xfId="1" applyFont="1" applyFill="1" applyBorder="1" applyAlignment="1">
      <alignment vertical="center"/>
    </xf>
    <xf numFmtId="41" fontId="9" fillId="5" borderId="37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41" fontId="6" fillId="6" borderId="4" xfId="1" applyFont="1" applyFill="1" applyBorder="1" applyAlignment="1">
      <alignment vertical="center"/>
    </xf>
    <xf numFmtId="41" fontId="6" fillId="6" borderId="6" xfId="1" applyFont="1" applyFill="1" applyBorder="1" applyAlignment="1">
      <alignment vertical="center"/>
    </xf>
    <xf numFmtId="176" fontId="6" fillId="6" borderId="6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45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41" fontId="8" fillId="0" borderId="43" xfId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23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41" fontId="8" fillId="0" borderId="21" xfId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vertical="center"/>
    </xf>
    <xf numFmtId="41" fontId="8" fillId="0" borderId="19" xfId="1" quotePrefix="1" applyFont="1" applyFill="1" applyBorder="1" applyAlignment="1">
      <alignment horizontal="right" vertical="center"/>
    </xf>
    <xf numFmtId="178" fontId="2" fillId="0" borderId="50" xfId="1" applyNumberFormat="1" applyFont="1" applyFill="1" applyBorder="1" applyAlignment="1">
      <alignment vertical="center"/>
    </xf>
    <xf numFmtId="41" fontId="8" fillId="0" borderId="24" xfId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6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6" xfId="1" quotePrefix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>
        <row r="5">
          <cell r="D5">
            <v>5852</v>
          </cell>
        </row>
        <row r="7">
          <cell r="D7">
            <v>123</v>
          </cell>
        </row>
        <row r="9">
          <cell r="D9">
            <v>926</v>
          </cell>
        </row>
        <row r="11">
          <cell r="D11">
            <v>612</v>
          </cell>
        </row>
        <row r="13">
          <cell r="D13">
            <v>7</v>
          </cell>
        </row>
        <row r="14">
          <cell r="D14">
            <v>1255</v>
          </cell>
        </row>
        <row r="16">
          <cell r="D16">
            <v>2</v>
          </cell>
        </row>
        <row r="19">
          <cell r="D19">
            <v>2</v>
          </cell>
        </row>
        <row r="20">
          <cell r="D20">
            <v>1025</v>
          </cell>
        </row>
        <row r="21">
          <cell r="D21">
            <v>754</v>
          </cell>
        </row>
        <row r="23">
          <cell r="D23">
            <v>421</v>
          </cell>
        </row>
        <row r="24">
          <cell r="D24">
            <v>437</v>
          </cell>
        </row>
        <row r="31">
          <cell r="D31">
            <v>9466</v>
          </cell>
        </row>
        <row r="32">
          <cell r="D32">
            <v>1015</v>
          </cell>
        </row>
        <row r="33">
          <cell r="D33">
            <v>1356</v>
          </cell>
        </row>
        <row r="34">
          <cell r="D34">
            <v>20486</v>
          </cell>
        </row>
        <row r="35">
          <cell r="D35">
            <v>870</v>
          </cell>
        </row>
      </sheetData>
      <sheetData sheetId="3"/>
      <sheetData sheetId="4">
        <row r="5">
          <cell r="D5">
            <v>9175</v>
          </cell>
        </row>
        <row r="7">
          <cell r="D7">
            <v>155</v>
          </cell>
        </row>
        <row r="9">
          <cell r="D9">
            <v>1217</v>
          </cell>
        </row>
        <row r="11">
          <cell r="D11">
            <v>786</v>
          </cell>
        </row>
        <row r="13">
          <cell r="D13">
            <v>63</v>
          </cell>
        </row>
        <row r="14">
          <cell r="D14">
            <v>2009</v>
          </cell>
        </row>
        <row r="16">
          <cell r="D16">
            <v>0</v>
          </cell>
        </row>
        <row r="19">
          <cell r="D19">
            <v>1</v>
          </cell>
        </row>
        <row r="20">
          <cell r="D20">
            <v>1241</v>
          </cell>
        </row>
        <row r="21">
          <cell r="D21">
            <v>1002</v>
          </cell>
        </row>
        <row r="23">
          <cell r="D23">
            <v>656</v>
          </cell>
        </row>
        <row r="24">
          <cell r="D24">
            <v>563</v>
          </cell>
        </row>
        <row r="31">
          <cell r="D31">
            <v>11343</v>
          </cell>
        </row>
        <row r="32">
          <cell r="D32">
            <v>1180</v>
          </cell>
        </row>
        <row r="33">
          <cell r="D33">
            <v>1418</v>
          </cell>
        </row>
        <row r="34">
          <cell r="D34">
            <v>24206</v>
          </cell>
        </row>
        <row r="35">
          <cell r="D35">
            <v>1129</v>
          </cell>
        </row>
      </sheetData>
      <sheetData sheetId="5"/>
      <sheetData sheetId="6">
        <row r="5">
          <cell r="D5">
            <v>7273</v>
          </cell>
        </row>
        <row r="7">
          <cell r="D7">
            <v>104</v>
          </cell>
        </row>
        <row r="9">
          <cell r="D9">
            <v>853</v>
          </cell>
        </row>
        <row r="11">
          <cell r="D11">
            <v>991</v>
          </cell>
        </row>
        <row r="13">
          <cell r="D13">
            <v>1</v>
          </cell>
        </row>
        <row r="14">
          <cell r="D14">
            <v>1323</v>
          </cell>
        </row>
        <row r="16">
          <cell r="D16">
            <v>0</v>
          </cell>
        </row>
        <row r="19">
          <cell r="D19">
            <v>436</v>
          </cell>
        </row>
        <row r="20">
          <cell r="D20">
            <v>1034</v>
          </cell>
        </row>
        <row r="21">
          <cell r="D21">
            <v>1014</v>
          </cell>
        </row>
        <row r="23">
          <cell r="D23">
            <v>468</v>
          </cell>
        </row>
        <row r="24">
          <cell r="D24">
            <v>481</v>
          </cell>
        </row>
        <row r="31">
          <cell r="D31">
            <v>10015</v>
          </cell>
        </row>
        <row r="32">
          <cell r="D32">
            <v>757</v>
          </cell>
        </row>
        <row r="33">
          <cell r="D33">
            <v>1806</v>
          </cell>
        </row>
        <row r="34">
          <cell r="D34">
            <v>22909</v>
          </cell>
        </row>
        <row r="35">
          <cell r="D35">
            <v>1115</v>
          </cell>
        </row>
      </sheetData>
      <sheetData sheetId="7"/>
      <sheetData sheetId="8">
        <row r="5">
          <cell r="D5">
            <v>8543</v>
          </cell>
        </row>
        <row r="7">
          <cell r="D7">
            <v>122</v>
          </cell>
        </row>
        <row r="9">
          <cell r="D9">
            <v>865</v>
          </cell>
        </row>
        <row r="11">
          <cell r="D11">
            <v>3340</v>
          </cell>
        </row>
        <row r="13">
          <cell r="D13">
            <v>0</v>
          </cell>
        </row>
        <row r="14">
          <cell r="D14">
            <v>861</v>
          </cell>
        </row>
        <row r="16">
          <cell r="D16">
            <v>2</v>
          </cell>
        </row>
        <row r="19">
          <cell r="D19">
            <v>408</v>
          </cell>
        </row>
        <row r="20">
          <cell r="D20">
            <v>1194</v>
          </cell>
        </row>
        <row r="21">
          <cell r="D21">
            <v>950</v>
          </cell>
        </row>
        <row r="23">
          <cell r="D23">
            <v>468</v>
          </cell>
        </row>
        <row r="24">
          <cell r="D24">
            <v>426</v>
          </cell>
        </row>
        <row r="31">
          <cell r="D31">
            <v>9837</v>
          </cell>
        </row>
        <row r="32">
          <cell r="D32">
            <v>849</v>
          </cell>
        </row>
        <row r="33">
          <cell r="D33">
            <v>1003</v>
          </cell>
        </row>
        <row r="34">
          <cell r="D34">
            <v>22739</v>
          </cell>
        </row>
        <row r="35">
          <cell r="D35">
            <v>300</v>
          </cell>
        </row>
      </sheetData>
      <sheetData sheetId="9"/>
      <sheetData sheetId="10">
        <row r="5">
          <cell r="D5">
            <v>5648</v>
          </cell>
        </row>
        <row r="7">
          <cell r="D7">
            <v>98</v>
          </cell>
        </row>
        <row r="9">
          <cell r="D9">
            <v>930</v>
          </cell>
        </row>
        <row r="11">
          <cell r="D11">
            <v>6310</v>
          </cell>
        </row>
        <row r="13">
          <cell r="D13">
            <v>7</v>
          </cell>
        </row>
        <row r="14">
          <cell r="D14">
            <v>1129</v>
          </cell>
        </row>
        <row r="16">
          <cell r="D16">
            <v>0</v>
          </cell>
        </row>
        <row r="19">
          <cell r="D19">
            <v>424</v>
          </cell>
        </row>
        <row r="20">
          <cell r="D20">
            <v>1544</v>
          </cell>
        </row>
        <row r="21">
          <cell r="D21">
            <v>1086</v>
          </cell>
        </row>
        <row r="23">
          <cell r="D23">
            <v>485</v>
          </cell>
        </row>
        <row r="24">
          <cell r="D24">
            <v>397</v>
          </cell>
        </row>
        <row r="31">
          <cell r="D31">
            <v>9472</v>
          </cell>
        </row>
        <row r="32">
          <cell r="D32">
            <v>934</v>
          </cell>
        </row>
        <row r="33">
          <cell r="D33">
            <v>841</v>
          </cell>
        </row>
        <row r="34">
          <cell r="D34">
            <v>25772</v>
          </cell>
        </row>
        <row r="35">
          <cell r="D35">
            <v>0</v>
          </cell>
        </row>
      </sheetData>
      <sheetData sheetId="11"/>
      <sheetData sheetId="12">
        <row r="5">
          <cell r="D5">
            <v>5729</v>
          </cell>
        </row>
        <row r="7">
          <cell r="D7">
            <v>69</v>
          </cell>
        </row>
        <row r="9">
          <cell r="D9">
            <v>611</v>
          </cell>
        </row>
        <row r="11">
          <cell r="D11">
            <v>4618</v>
          </cell>
        </row>
        <row r="13">
          <cell r="D13">
            <v>7</v>
          </cell>
        </row>
        <row r="14">
          <cell r="D14">
            <v>542</v>
          </cell>
        </row>
        <row r="16">
          <cell r="D16">
            <v>0</v>
          </cell>
        </row>
        <row r="19">
          <cell r="D19">
            <v>197</v>
          </cell>
        </row>
        <row r="20">
          <cell r="D20">
            <v>1000</v>
          </cell>
        </row>
        <row r="21">
          <cell r="D21">
            <v>675</v>
          </cell>
        </row>
        <row r="23">
          <cell r="D23">
            <v>457</v>
          </cell>
        </row>
        <row r="24">
          <cell r="D24">
            <v>455</v>
          </cell>
        </row>
        <row r="31">
          <cell r="D31">
            <v>9590</v>
          </cell>
        </row>
        <row r="32">
          <cell r="D32">
            <v>251</v>
          </cell>
        </row>
        <row r="33">
          <cell r="D33">
            <v>686</v>
          </cell>
        </row>
        <row r="34">
          <cell r="D34">
            <v>20898</v>
          </cell>
        </row>
        <row r="35">
          <cell r="D35">
            <v>192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tabSelected="1" zoomScale="80" zoomScaleNormal="80" workbookViewId="0">
      <selection activeCell="A2" sqref="A2:H2"/>
    </sheetView>
  </sheetViews>
  <sheetFormatPr defaultRowHeight="15.75" customHeight="1"/>
  <cols>
    <col min="1" max="1" width="3.21875" style="1" customWidth="1"/>
    <col min="2" max="2" width="7.33203125" style="1" customWidth="1"/>
    <col min="3" max="3" width="15.4414062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" style="2" customWidth="1"/>
    <col min="12" max="12" width="14.44140625" style="2" customWidth="1"/>
    <col min="13" max="13" width="11.8867187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9" ht="5.25" customHeight="1"/>
    <row r="2" spans="1:19" ht="26.1" customHeight="1">
      <c r="A2" s="144" t="s">
        <v>0</v>
      </c>
      <c r="B2" s="144"/>
      <c r="C2" s="144"/>
      <c r="D2" s="144"/>
      <c r="E2" s="144"/>
      <c r="F2" s="144"/>
      <c r="G2" s="144"/>
      <c r="H2" s="144"/>
      <c r="J2" s="144" t="s">
        <v>1</v>
      </c>
      <c r="K2" s="144"/>
      <c r="L2" s="144"/>
      <c r="M2" s="144"/>
      <c r="N2" s="144"/>
      <c r="O2" s="144"/>
    </row>
    <row r="3" spans="1:19" ht="19.5" customHeight="1" thickBot="1">
      <c r="A3" s="145" t="s">
        <v>2</v>
      </c>
      <c r="B3" s="145"/>
      <c r="C3" s="145"/>
      <c r="D3" s="145"/>
      <c r="E3" s="145"/>
      <c r="F3" s="145"/>
      <c r="G3" s="145"/>
      <c r="H3" s="145"/>
      <c r="J3" s="145" t="s">
        <v>3</v>
      </c>
      <c r="K3" s="145"/>
      <c r="L3" s="145"/>
      <c r="M3" s="145"/>
      <c r="N3" s="145"/>
      <c r="O3" s="145"/>
    </row>
    <row r="4" spans="1:19" s="7" customFormat="1" ht="19.5" customHeight="1" thickBot="1">
      <c r="A4" s="146" t="s">
        <v>4</v>
      </c>
      <c r="B4" s="147"/>
      <c r="C4" s="148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46" t="s">
        <v>10</v>
      </c>
      <c r="K4" s="147"/>
      <c r="L4" s="148"/>
      <c r="M4" s="5" t="s">
        <v>11</v>
      </c>
      <c r="N4" s="5" t="s">
        <v>12</v>
      </c>
      <c r="O4" s="6" t="s">
        <v>13</v>
      </c>
    </row>
    <row r="5" spans="1:19" s="15" customFormat="1" ht="19.5" customHeight="1">
      <c r="A5" s="149" t="s">
        <v>14</v>
      </c>
      <c r="B5" s="8" t="s">
        <v>15</v>
      </c>
      <c r="C5" s="9" t="s">
        <v>16</v>
      </c>
      <c r="D5" s="10">
        <v>5850</v>
      </c>
      <c r="E5" s="11">
        <v>5729</v>
      </c>
      <c r="F5" s="12">
        <v>6987</v>
      </c>
      <c r="G5" s="13">
        <f t="shared" ref="G5:G15" si="0">(D5-E5)/E5</f>
        <v>2.1120614417873974E-2</v>
      </c>
      <c r="H5" s="14">
        <f>(D5-F5)/F5</f>
        <v>-0.16273078574495492</v>
      </c>
      <c r="J5" s="149" t="s">
        <v>17</v>
      </c>
      <c r="K5" s="8" t="s">
        <v>18</v>
      </c>
      <c r="L5" s="9" t="s">
        <v>19</v>
      </c>
      <c r="M5" s="16">
        <f>'[1]1월'!D5+'[1]2월'!D5+'[1]3월'!D5+'[1]4월'!D5+'[1]5월'!D5+'[1]6월'!D5+'[1]7월'!D5+'8월'!D5</f>
        <v>52355</v>
      </c>
      <c r="N5" s="17">
        <v>35977</v>
      </c>
      <c r="O5" s="18">
        <f>(M5-N5)/N5</f>
        <v>0.45523528921255246</v>
      </c>
    </row>
    <row r="6" spans="1:19" s="15" customFormat="1" ht="19.5" customHeight="1">
      <c r="A6" s="150"/>
      <c r="B6" s="19"/>
      <c r="C6" s="20" t="s">
        <v>20</v>
      </c>
      <c r="D6" s="21">
        <f>SUM(D5)</f>
        <v>5850</v>
      </c>
      <c r="E6" s="22">
        <v>5729</v>
      </c>
      <c r="F6" s="23">
        <v>6987</v>
      </c>
      <c r="G6" s="24">
        <f t="shared" si="0"/>
        <v>2.1120614417873974E-2</v>
      </c>
      <c r="H6" s="25">
        <f t="shared" ref="H6:H14" si="1">(D6-F6)/F6</f>
        <v>-0.16273078574495492</v>
      </c>
      <c r="J6" s="150"/>
      <c r="K6" s="19"/>
      <c r="L6" s="20" t="s">
        <v>21</v>
      </c>
      <c r="M6" s="26">
        <f>SUM(M5)</f>
        <v>52355</v>
      </c>
      <c r="N6" s="27">
        <v>35977</v>
      </c>
      <c r="O6" s="28">
        <f t="shared" ref="O6:O28" si="2">(M6-N6)/N6</f>
        <v>0.45523528921255246</v>
      </c>
      <c r="Q6" s="29"/>
      <c r="R6" s="29"/>
      <c r="S6" s="29"/>
    </row>
    <row r="7" spans="1:19" s="15" customFormat="1" ht="19.5" customHeight="1">
      <c r="A7" s="150"/>
      <c r="B7" s="30" t="s">
        <v>22</v>
      </c>
      <c r="C7" s="31" t="s">
        <v>23</v>
      </c>
      <c r="D7" s="32">
        <v>54</v>
      </c>
      <c r="E7" s="33">
        <v>69</v>
      </c>
      <c r="F7" s="34">
        <v>204</v>
      </c>
      <c r="G7" s="35">
        <f t="shared" si="0"/>
        <v>-0.21739130434782608</v>
      </c>
      <c r="H7" s="36">
        <f t="shared" si="1"/>
        <v>-0.73529411764705888</v>
      </c>
      <c r="J7" s="150"/>
      <c r="K7" s="30" t="s">
        <v>24</v>
      </c>
      <c r="L7" s="31" t="s">
        <v>23</v>
      </c>
      <c r="M7" s="37">
        <f>'[1]1월'!D7+'[1]2월'!D7+'[1]3월'!D7+'[1]4월'!D7+'[1]5월'!D7+'[1]6월'!D7+'[1]7월'!D7+'8월'!D7</f>
        <v>799</v>
      </c>
      <c r="N7" s="38">
        <v>1789</v>
      </c>
      <c r="O7" s="18">
        <f t="shared" si="2"/>
        <v>-0.55338177752934603</v>
      </c>
      <c r="Q7" s="29"/>
      <c r="R7" s="39"/>
      <c r="S7" s="29"/>
    </row>
    <row r="8" spans="1:19" s="15" customFormat="1" ht="19.5" customHeight="1">
      <c r="A8" s="150"/>
      <c r="B8" s="19"/>
      <c r="C8" s="20" t="s">
        <v>25</v>
      </c>
      <c r="D8" s="21">
        <f>SUM(D7)</f>
        <v>54</v>
      </c>
      <c r="E8" s="22">
        <v>69</v>
      </c>
      <c r="F8" s="40">
        <v>204</v>
      </c>
      <c r="G8" s="24">
        <f t="shared" si="0"/>
        <v>-0.21739130434782608</v>
      </c>
      <c r="H8" s="25">
        <f t="shared" si="1"/>
        <v>-0.73529411764705888</v>
      </c>
      <c r="J8" s="150"/>
      <c r="K8" s="19"/>
      <c r="L8" s="20" t="s">
        <v>26</v>
      </c>
      <c r="M8" s="26">
        <f>SUM(M7)</f>
        <v>799</v>
      </c>
      <c r="N8" s="41">
        <v>1789</v>
      </c>
      <c r="O8" s="42">
        <f t="shared" si="2"/>
        <v>-0.55338177752934603</v>
      </c>
      <c r="Q8" s="29"/>
      <c r="R8" s="43"/>
      <c r="S8" s="29"/>
    </row>
    <row r="9" spans="1:19" s="15" customFormat="1" ht="19.5" customHeight="1">
      <c r="A9" s="150"/>
      <c r="B9" s="44" t="s">
        <v>27</v>
      </c>
      <c r="C9" s="45" t="s">
        <v>28</v>
      </c>
      <c r="D9" s="32">
        <v>770</v>
      </c>
      <c r="E9" s="33">
        <v>611</v>
      </c>
      <c r="F9" s="34">
        <v>1152</v>
      </c>
      <c r="G9" s="35">
        <f t="shared" si="0"/>
        <v>0.2602291325695581</v>
      </c>
      <c r="H9" s="36">
        <f t="shared" si="1"/>
        <v>-0.33159722222222221</v>
      </c>
      <c r="J9" s="150"/>
      <c r="K9" s="44" t="s">
        <v>29</v>
      </c>
      <c r="L9" s="45" t="s">
        <v>28</v>
      </c>
      <c r="M9" s="46">
        <f>'[1]1월'!D9+'[1]2월'!D9+'[1]3월'!D9+'[1]4월'!D9+'[1]5월'!D9+'[1]6월'!D9+'[1]7월'!D9+'8월'!D9</f>
        <v>6852</v>
      </c>
      <c r="N9" s="38">
        <v>11354</v>
      </c>
      <c r="O9" s="47">
        <f t="shared" si="2"/>
        <v>-0.39651224238153954</v>
      </c>
      <c r="Q9" s="29"/>
      <c r="R9" s="43"/>
      <c r="S9" s="29"/>
    </row>
    <row r="10" spans="1:19" s="15" customFormat="1" ht="19.5" customHeight="1">
      <c r="A10" s="150"/>
      <c r="B10" s="48"/>
      <c r="C10" s="20" t="s">
        <v>20</v>
      </c>
      <c r="D10" s="21">
        <f>SUM(D9)</f>
        <v>770</v>
      </c>
      <c r="E10" s="22">
        <v>611</v>
      </c>
      <c r="F10" s="40">
        <v>1152</v>
      </c>
      <c r="G10" s="24">
        <f t="shared" si="0"/>
        <v>0.2602291325695581</v>
      </c>
      <c r="H10" s="25">
        <f t="shared" si="1"/>
        <v>-0.33159722222222221</v>
      </c>
      <c r="J10" s="150"/>
      <c r="K10" s="48"/>
      <c r="L10" s="20" t="s">
        <v>30</v>
      </c>
      <c r="M10" s="26">
        <f>SUM(M9)</f>
        <v>6852</v>
      </c>
      <c r="N10" s="41">
        <v>11354</v>
      </c>
      <c r="O10" s="42">
        <f t="shared" si="2"/>
        <v>-0.39651224238153954</v>
      </c>
      <c r="Q10" s="29"/>
      <c r="R10" s="43"/>
      <c r="S10" s="29"/>
    </row>
    <row r="11" spans="1:19" s="15" customFormat="1" ht="19.5" customHeight="1">
      <c r="A11" s="150"/>
      <c r="B11" s="49" t="s">
        <v>31</v>
      </c>
      <c r="C11" s="45" t="s">
        <v>32</v>
      </c>
      <c r="D11" s="32">
        <v>2777</v>
      </c>
      <c r="E11" s="33">
        <v>4618</v>
      </c>
      <c r="F11" s="34">
        <v>1373</v>
      </c>
      <c r="G11" s="50">
        <f t="shared" si="0"/>
        <v>-0.39865742745777394</v>
      </c>
      <c r="H11" s="36">
        <f t="shared" si="1"/>
        <v>1.0225782957028404</v>
      </c>
      <c r="J11" s="150"/>
      <c r="K11" s="49" t="s">
        <v>33</v>
      </c>
      <c r="L11" s="51" t="s">
        <v>32</v>
      </c>
      <c r="M11" s="46">
        <f>'[1]1월'!D11+'[1]2월'!D11+'[1]3월'!D11+'[1]4월'!D11+'[1]5월'!D11+'[1]6월'!D11+'[1]7월'!D11+'8월'!D11</f>
        <v>19957</v>
      </c>
      <c r="N11" s="38">
        <v>10998</v>
      </c>
      <c r="O11" s="52">
        <f t="shared" si="2"/>
        <v>0.81460265502818696</v>
      </c>
      <c r="Q11" s="29"/>
      <c r="R11" s="43"/>
      <c r="S11" s="29"/>
    </row>
    <row r="12" spans="1:19" s="15" customFormat="1" ht="19.5" customHeight="1">
      <c r="A12" s="150"/>
      <c r="B12" s="19"/>
      <c r="C12" s="20" t="s">
        <v>34</v>
      </c>
      <c r="D12" s="21">
        <f>SUM(D11)</f>
        <v>2777</v>
      </c>
      <c r="E12" s="22">
        <v>4618</v>
      </c>
      <c r="F12" s="40">
        <v>1373</v>
      </c>
      <c r="G12" s="24">
        <f t="shared" si="0"/>
        <v>-0.39865742745777394</v>
      </c>
      <c r="H12" s="25">
        <f t="shared" si="1"/>
        <v>1.0225782957028404</v>
      </c>
      <c r="J12" s="150"/>
      <c r="K12" s="19"/>
      <c r="L12" s="20" t="s">
        <v>25</v>
      </c>
      <c r="M12" s="26">
        <f>SUM(M11)</f>
        <v>19957</v>
      </c>
      <c r="N12" s="53">
        <v>10998</v>
      </c>
      <c r="O12" s="42">
        <f t="shared" si="2"/>
        <v>0.81460265502818696</v>
      </c>
      <c r="Q12" s="29"/>
      <c r="R12" s="54"/>
      <c r="S12" s="29"/>
    </row>
    <row r="13" spans="1:19" s="15" customFormat="1" ht="19.5" hidden="1" customHeight="1">
      <c r="A13" s="150"/>
      <c r="B13" s="151" t="s">
        <v>35</v>
      </c>
      <c r="C13" s="45" t="s">
        <v>36</v>
      </c>
      <c r="D13" s="55">
        <v>0</v>
      </c>
      <c r="E13" s="56">
        <v>7</v>
      </c>
      <c r="F13" s="34">
        <v>188</v>
      </c>
      <c r="G13" s="35" t="s">
        <v>37</v>
      </c>
      <c r="H13" s="36" t="s">
        <v>37</v>
      </c>
      <c r="J13" s="150"/>
      <c r="K13" s="49" t="s">
        <v>35</v>
      </c>
      <c r="L13" s="45" t="s">
        <v>36</v>
      </c>
      <c r="M13" s="46">
        <f>'[1]1월'!D13+'[1]2월'!D13+'[1]3월'!D13+'[1]4월'!D13+'[1]5월'!D13+'[1]6월'!D13+'[1]7월'!D13+'8월'!D13</f>
        <v>106</v>
      </c>
      <c r="N13" s="38">
        <v>2489</v>
      </c>
      <c r="O13" s="52">
        <f t="shared" si="2"/>
        <v>-0.9574126155082362</v>
      </c>
      <c r="Q13" s="29"/>
      <c r="R13" s="29"/>
      <c r="S13" s="29"/>
    </row>
    <row r="14" spans="1:19" s="15" customFormat="1" ht="19.5" customHeight="1">
      <c r="A14" s="150"/>
      <c r="B14" s="152"/>
      <c r="C14" s="45" t="s">
        <v>38</v>
      </c>
      <c r="D14" s="32">
        <v>527</v>
      </c>
      <c r="E14" s="33">
        <v>542</v>
      </c>
      <c r="F14" s="34">
        <v>242</v>
      </c>
      <c r="G14" s="35">
        <f t="shared" si="0"/>
        <v>-2.7675276752767528E-2</v>
      </c>
      <c r="H14" s="36">
        <f t="shared" si="1"/>
        <v>1.1776859504132231</v>
      </c>
      <c r="J14" s="150"/>
      <c r="K14" s="57"/>
      <c r="L14" s="45" t="s">
        <v>39</v>
      </c>
      <c r="M14" s="46">
        <f>'[1]1월'!D14+'[1]2월'!D14+'[1]3월'!D14+'[1]4월'!D14+'[1]5월'!D14+'[1]6월'!D14+'[1]7월'!D14+'8월'!D14</f>
        <v>9197</v>
      </c>
      <c r="N14" s="58">
        <v>242</v>
      </c>
      <c r="O14" s="52">
        <f t="shared" si="2"/>
        <v>37.004132231404959</v>
      </c>
      <c r="Q14" s="29"/>
      <c r="R14" s="29"/>
      <c r="S14" s="29"/>
    </row>
    <row r="15" spans="1:19" s="15" customFormat="1" ht="19.5" customHeight="1">
      <c r="A15" s="150"/>
      <c r="B15" s="19"/>
      <c r="C15" s="20" t="s">
        <v>40</v>
      </c>
      <c r="D15" s="21">
        <f>SUM(D13:D14)</f>
        <v>527</v>
      </c>
      <c r="E15" s="22">
        <v>549</v>
      </c>
      <c r="F15" s="40">
        <v>430</v>
      </c>
      <c r="G15" s="24">
        <f t="shared" si="0"/>
        <v>-4.0072859744990891E-2</v>
      </c>
      <c r="H15" s="25">
        <f>(D15-F15)/F15</f>
        <v>0.2255813953488372</v>
      </c>
      <c r="J15" s="150"/>
      <c r="K15" s="57"/>
      <c r="L15" s="20" t="s">
        <v>41</v>
      </c>
      <c r="M15" s="26">
        <f>SUM(M13:M14)</f>
        <v>9303</v>
      </c>
      <c r="N15" s="53">
        <v>2731</v>
      </c>
      <c r="O15" s="42">
        <f t="shared" si="2"/>
        <v>2.4064445258147198</v>
      </c>
    </row>
    <row r="16" spans="1:19" s="15" customFormat="1" ht="19.5" customHeight="1">
      <c r="A16" s="150"/>
      <c r="B16" s="59" t="s">
        <v>42</v>
      </c>
      <c r="C16" s="45" t="s">
        <v>43</v>
      </c>
      <c r="D16" s="55">
        <v>6</v>
      </c>
      <c r="E16" s="56">
        <v>0</v>
      </c>
      <c r="F16" s="34">
        <v>3</v>
      </c>
      <c r="G16" s="35" t="s">
        <v>44</v>
      </c>
      <c r="H16" s="36">
        <f>(D16-F16)/F16</f>
        <v>1</v>
      </c>
      <c r="J16" s="150"/>
      <c r="K16" s="30" t="s">
        <v>42</v>
      </c>
      <c r="L16" s="51" t="s">
        <v>43</v>
      </c>
      <c r="M16" s="46">
        <f>'[1]1월'!D16+'[1]2월'!D16+'[1]3월'!D16+'[1]4월'!D16+'[1]5월'!D16+'[1]6월'!D16+'[1]7월'!D16+'8월'!D16</f>
        <v>13</v>
      </c>
      <c r="N16" s="38">
        <v>33</v>
      </c>
      <c r="O16" s="52">
        <f t="shared" si="2"/>
        <v>-0.60606060606060608</v>
      </c>
    </row>
    <row r="17" spans="1:18" s="15" customFormat="1" ht="19.5" customHeight="1">
      <c r="A17" s="150"/>
      <c r="B17" s="57"/>
      <c r="C17" s="20" t="s">
        <v>45</v>
      </c>
      <c r="D17" s="21">
        <f>SUM(D16)</f>
        <v>6</v>
      </c>
      <c r="E17" s="22">
        <v>0</v>
      </c>
      <c r="F17" s="40">
        <v>3</v>
      </c>
      <c r="G17" s="35" t="s">
        <v>46</v>
      </c>
      <c r="H17" s="25">
        <f>(D17-F17)/F17</f>
        <v>1</v>
      </c>
      <c r="J17" s="150"/>
      <c r="K17" s="19"/>
      <c r="L17" s="20" t="s">
        <v>47</v>
      </c>
      <c r="M17" s="26">
        <f>SUM(M16)</f>
        <v>13</v>
      </c>
      <c r="N17" s="53">
        <v>33</v>
      </c>
      <c r="O17" s="60">
        <f t="shared" si="2"/>
        <v>-0.60606060606060608</v>
      </c>
    </row>
    <row r="18" spans="1:18" s="15" customFormat="1" ht="19.5" customHeight="1">
      <c r="A18" s="61"/>
      <c r="B18" s="153" t="s">
        <v>48</v>
      </c>
      <c r="C18" s="45" t="s">
        <v>49</v>
      </c>
      <c r="D18" s="62">
        <v>2</v>
      </c>
      <c r="E18" s="22" t="s">
        <v>50</v>
      </c>
      <c r="F18" s="63" t="s">
        <v>50</v>
      </c>
      <c r="G18" s="35" t="s">
        <v>50</v>
      </c>
      <c r="H18" s="25" t="s">
        <v>50</v>
      </c>
      <c r="J18" s="64"/>
      <c r="K18" s="153" t="s">
        <v>89</v>
      </c>
      <c r="L18" s="45" t="s">
        <v>49</v>
      </c>
      <c r="M18" s="46">
        <f>'8월'!D18</f>
        <v>2</v>
      </c>
      <c r="N18" s="53">
        <v>0</v>
      </c>
      <c r="O18" s="60" t="s">
        <v>51</v>
      </c>
    </row>
    <row r="19" spans="1:18" s="15" customFormat="1" ht="19.5" customHeight="1">
      <c r="A19" s="61"/>
      <c r="B19" s="154"/>
      <c r="C19" s="20" t="s">
        <v>52</v>
      </c>
      <c r="D19" s="21">
        <f>SUM(D18)</f>
        <v>2</v>
      </c>
      <c r="E19" s="22" t="s">
        <v>53</v>
      </c>
      <c r="F19" s="63" t="s">
        <v>53</v>
      </c>
      <c r="G19" s="35" t="s">
        <v>53</v>
      </c>
      <c r="H19" s="25" t="s">
        <v>53</v>
      </c>
      <c r="J19" s="64"/>
      <c r="K19" s="186"/>
      <c r="L19" s="20" t="s">
        <v>54</v>
      </c>
      <c r="M19" s="26">
        <f>SUM(M18)</f>
        <v>2</v>
      </c>
      <c r="N19" s="53">
        <v>0</v>
      </c>
      <c r="O19" s="60" t="s">
        <v>55</v>
      </c>
    </row>
    <row r="20" spans="1:18" s="15" customFormat="1" ht="19.5" customHeight="1">
      <c r="A20" s="139" t="s">
        <v>56</v>
      </c>
      <c r="B20" s="140"/>
      <c r="C20" s="141"/>
      <c r="D20" s="65">
        <f>SUM(D18, D17,D15,D12,D10,D8,D6)</f>
        <v>9986</v>
      </c>
      <c r="E20" s="66">
        <v>11576</v>
      </c>
      <c r="F20" s="67">
        <v>10149</v>
      </c>
      <c r="G20" s="68">
        <f t="shared" ref="G20:G28" si="3">(D20-E20)/E20</f>
        <v>-0.13735314443676572</v>
      </c>
      <c r="H20" s="69">
        <f t="shared" ref="H20:H28" si="4">(D20-F20)/F20</f>
        <v>-1.6060695635037935E-2</v>
      </c>
      <c r="J20" s="139" t="s">
        <v>57</v>
      </c>
      <c r="K20" s="142"/>
      <c r="L20" s="143"/>
      <c r="M20" s="70">
        <f>SUM(M19, M17,M15,M12,M10,M8,M6)</f>
        <v>89281</v>
      </c>
      <c r="N20" s="71">
        <v>62882</v>
      </c>
      <c r="O20" s="72">
        <f t="shared" si="2"/>
        <v>0.41981807194427656</v>
      </c>
    </row>
    <row r="21" spans="1:18" s="15" customFormat="1" ht="19.5" customHeight="1">
      <c r="A21" s="155" t="s">
        <v>58</v>
      </c>
      <c r="B21" s="156" t="s">
        <v>59</v>
      </c>
      <c r="C21" s="157"/>
      <c r="D21" s="55">
        <v>262</v>
      </c>
      <c r="E21" s="56">
        <v>197</v>
      </c>
      <c r="F21" s="34">
        <v>644</v>
      </c>
      <c r="G21" s="35">
        <f t="shared" si="3"/>
        <v>0.32994923857868019</v>
      </c>
      <c r="H21" s="36">
        <f t="shared" si="4"/>
        <v>-0.59316770186335399</v>
      </c>
      <c r="J21" s="155" t="s">
        <v>60</v>
      </c>
      <c r="K21" s="156" t="s">
        <v>59</v>
      </c>
      <c r="L21" s="157"/>
      <c r="M21" s="46">
        <f>'[1]1월'!D19+'[1]2월'!D19+'[1]3월'!D19+'[1]4월'!D19+'[1]5월'!D19+'[1]6월'!D19+'[1]7월'!D19+'8월'!D21</f>
        <v>1732</v>
      </c>
      <c r="N21" s="38">
        <v>6242</v>
      </c>
      <c r="O21" s="73">
        <f t="shared" si="2"/>
        <v>-0.72252483178468441</v>
      </c>
    </row>
    <row r="22" spans="1:18" s="15" customFormat="1" ht="19.5" customHeight="1">
      <c r="A22" s="150"/>
      <c r="B22" s="156" t="s">
        <v>61</v>
      </c>
      <c r="C22" s="157"/>
      <c r="D22" s="32">
        <v>1007</v>
      </c>
      <c r="E22" s="33">
        <v>1000</v>
      </c>
      <c r="F22" s="34">
        <v>1798</v>
      </c>
      <c r="G22" s="35">
        <f t="shared" si="3"/>
        <v>7.0000000000000001E-3</v>
      </c>
      <c r="H22" s="36">
        <f t="shared" si="4"/>
        <v>-0.43993325917686316</v>
      </c>
      <c r="J22" s="150"/>
      <c r="K22" s="156" t="s">
        <v>61</v>
      </c>
      <c r="L22" s="157"/>
      <c r="M22" s="46">
        <f>'[1]1월'!D20+'[1]2월'!D20+'[1]3월'!D20+'[1]4월'!D20+'[1]5월'!D20+'[1]6월'!D20+'[1]7월'!D20+'8월'!D22</f>
        <v>8833</v>
      </c>
      <c r="N22" s="74">
        <v>12887</v>
      </c>
      <c r="O22" s="73">
        <f t="shared" si="2"/>
        <v>-0.31458058508574532</v>
      </c>
    </row>
    <row r="23" spans="1:18" s="15" customFormat="1" ht="19.5" customHeight="1">
      <c r="A23" s="150"/>
      <c r="B23" s="156" t="s">
        <v>62</v>
      </c>
      <c r="C23" s="157"/>
      <c r="D23" s="32">
        <v>686</v>
      </c>
      <c r="E23" s="33">
        <v>675</v>
      </c>
      <c r="F23" s="34">
        <v>1041</v>
      </c>
      <c r="G23" s="35">
        <f t="shared" si="3"/>
        <v>1.6296296296296295E-2</v>
      </c>
      <c r="H23" s="36">
        <f t="shared" si="4"/>
        <v>-0.34101825168107591</v>
      </c>
      <c r="J23" s="150"/>
      <c r="K23" s="156" t="s">
        <v>62</v>
      </c>
      <c r="L23" s="157"/>
      <c r="M23" s="46">
        <f>'[1]1월'!D21+'[1]2월'!D21+'[1]3월'!D21+'[1]4월'!D21+'[1]5월'!D21+'[1]6월'!D21+'[1]7월'!D21+'8월'!D23</f>
        <v>6715</v>
      </c>
      <c r="N23" s="75">
        <v>7219</v>
      </c>
      <c r="O23" s="73">
        <f t="shared" si="2"/>
        <v>-6.9815763956226629E-2</v>
      </c>
    </row>
    <row r="24" spans="1:18" s="76" customFormat="1" ht="19.5" customHeight="1">
      <c r="A24" s="139" t="s">
        <v>63</v>
      </c>
      <c r="B24" s="140"/>
      <c r="C24" s="141"/>
      <c r="D24" s="65">
        <f>SUM(D21:D23)</f>
        <v>1955</v>
      </c>
      <c r="E24" s="66">
        <v>1872</v>
      </c>
      <c r="F24" s="67">
        <v>3483</v>
      </c>
      <c r="G24" s="68">
        <f t="shared" si="3"/>
        <v>4.433760683760684E-2</v>
      </c>
      <c r="H24" s="69">
        <f t="shared" si="4"/>
        <v>-0.43870226815963248</v>
      </c>
      <c r="J24" s="139" t="s">
        <v>63</v>
      </c>
      <c r="K24" s="142"/>
      <c r="L24" s="143"/>
      <c r="M24" s="70">
        <f>SUM(M21:M23)</f>
        <v>17280</v>
      </c>
      <c r="N24" s="71">
        <v>26348</v>
      </c>
      <c r="O24" s="72">
        <f t="shared" si="2"/>
        <v>-0.34416274480036435</v>
      </c>
      <c r="Q24" s="77"/>
    </row>
    <row r="25" spans="1:18" s="15" customFormat="1" ht="19.5" customHeight="1">
      <c r="A25" s="158" t="s">
        <v>64</v>
      </c>
      <c r="B25" s="159" t="s">
        <v>65</v>
      </c>
      <c r="C25" s="160"/>
      <c r="D25" s="78">
        <v>408</v>
      </c>
      <c r="E25" s="79">
        <v>457</v>
      </c>
      <c r="F25" s="34">
        <v>108</v>
      </c>
      <c r="G25" s="35">
        <f t="shared" si="3"/>
        <v>-0.10722100656455143</v>
      </c>
      <c r="H25" s="36">
        <f t="shared" si="4"/>
        <v>2.7777777777777777</v>
      </c>
      <c r="J25" s="158" t="s">
        <v>64</v>
      </c>
      <c r="K25" s="156" t="s">
        <v>66</v>
      </c>
      <c r="L25" s="157"/>
      <c r="M25" s="46">
        <f>'[1]1월'!D23+'[1]2월'!D23+'[1]3월'!D23+'[1]4월'!D23+'[1]5월'!D23+'[1]6월'!D23+'[1]7월'!D23+'8월'!D25</f>
        <v>3776</v>
      </c>
      <c r="N25" s="74">
        <v>4357</v>
      </c>
      <c r="O25" s="36">
        <f t="shared" si="2"/>
        <v>-0.13334863438145514</v>
      </c>
      <c r="R25" s="15" t="s">
        <v>67</v>
      </c>
    </row>
    <row r="26" spans="1:18" s="15" customFormat="1" ht="19.5" customHeight="1">
      <c r="A26" s="150"/>
      <c r="B26" s="156" t="s">
        <v>68</v>
      </c>
      <c r="C26" s="157"/>
      <c r="D26" s="32">
        <v>424</v>
      </c>
      <c r="E26" s="33">
        <v>455</v>
      </c>
      <c r="F26" s="34">
        <v>104</v>
      </c>
      <c r="G26" s="35">
        <f t="shared" si="3"/>
        <v>-6.8131868131868126E-2</v>
      </c>
      <c r="H26" s="36">
        <f t="shared" si="4"/>
        <v>3.0769230769230771</v>
      </c>
      <c r="J26" s="150"/>
      <c r="K26" s="161" t="s">
        <v>69</v>
      </c>
      <c r="L26" s="162"/>
      <c r="M26" s="46">
        <f>'[1]1월'!D24+'[1]2월'!D24+'[1]3월'!D24+'[1]4월'!D24+'[1]5월'!D24+'[1]6월'!D24+'[1]7월'!D24+'8월'!D26</f>
        <v>3528</v>
      </c>
      <c r="N26" s="75">
        <v>4010</v>
      </c>
      <c r="O26" s="36">
        <f t="shared" si="2"/>
        <v>-0.12019950124688279</v>
      </c>
    </row>
    <row r="27" spans="1:18" s="15" customFormat="1" ht="19.5" customHeight="1" thickBot="1">
      <c r="A27" s="165" t="s">
        <v>70</v>
      </c>
      <c r="B27" s="166"/>
      <c r="C27" s="167"/>
      <c r="D27" s="80">
        <f>SUM(D25:D26)</f>
        <v>832</v>
      </c>
      <c r="E27" s="81">
        <v>912</v>
      </c>
      <c r="F27" s="82">
        <v>212</v>
      </c>
      <c r="G27" s="83">
        <f t="shared" si="3"/>
        <v>-8.771929824561403E-2</v>
      </c>
      <c r="H27" s="84">
        <f t="shared" si="4"/>
        <v>2.9245283018867925</v>
      </c>
      <c r="J27" s="139" t="s">
        <v>70</v>
      </c>
      <c r="K27" s="142"/>
      <c r="L27" s="143"/>
      <c r="M27" s="85">
        <f>SUM(M25:M26)</f>
        <v>7304</v>
      </c>
      <c r="N27" s="86">
        <v>8367</v>
      </c>
      <c r="O27" s="87">
        <f t="shared" si="2"/>
        <v>-0.12704673120592805</v>
      </c>
    </row>
    <row r="28" spans="1:18" s="76" customFormat="1" ht="19.5" customHeight="1" thickBot="1">
      <c r="A28" s="168" t="s">
        <v>71</v>
      </c>
      <c r="B28" s="169"/>
      <c r="C28" s="170"/>
      <c r="D28" s="88">
        <f>SUM(D27,D24,D20)</f>
        <v>12773</v>
      </c>
      <c r="E28" s="89">
        <v>14360</v>
      </c>
      <c r="F28" s="89">
        <v>13844</v>
      </c>
      <c r="G28" s="90">
        <f t="shared" si="3"/>
        <v>-0.11051532033426184</v>
      </c>
      <c r="H28" s="91">
        <f t="shared" si="4"/>
        <v>-7.7362034094192428E-2</v>
      </c>
      <c r="J28" s="168" t="s">
        <v>72</v>
      </c>
      <c r="K28" s="169"/>
      <c r="L28" s="170"/>
      <c r="M28" s="89">
        <f>SUM(M27,M24,M20,1,46)</f>
        <v>113912</v>
      </c>
      <c r="N28" s="89">
        <v>97603</v>
      </c>
      <c r="O28" s="92">
        <f t="shared" si="2"/>
        <v>0.16709527371084906</v>
      </c>
    </row>
    <row r="29" spans="1:18" s="95" customFormat="1" ht="20.100000000000001" customHeight="1">
      <c r="A29" s="171"/>
      <c r="B29" s="172"/>
      <c r="C29" s="172"/>
      <c r="D29" s="173"/>
      <c r="E29" s="93"/>
      <c r="F29" s="171"/>
      <c r="G29" s="172"/>
      <c r="H29" s="172"/>
      <c r="I29" s="173"/>
      <c r="J29" s="171" t="s">
        <v>73</v>
      </c>
      <c r="K29" s="171"/>
      <c r="L29" s="171"/>
      <c r="M29" s="171"/>
      <c r="N29" s="171"/>
      <c r="O29" s="94"/>
    </row>
    <row r="30" spans="1:18" s="95" customFormat="1" ht="11.25" customHeight="1">
      <c r="A30" s="96"/>
      <c r="B30" s="96"/>
      <c r="C30" s="96"/>
      <c r="D30" s="96"/>
      <c r="E30" s="93"/>
      <c r="F30" s="93"/>
      <c r="G30" s="94"/>
      <c r="H30" s="97"/>
      <c r="J30" s="96"/>
      <c r="K30" s="96"/>
      <c r="L30" s="96"/>
      <c r="M30" s="96"/>
      <c r="N30" s="93"/>
      <c r="O30" s="94"/>
    </row>
    <row r="31" spans="1:18" s="95" customFormat="1" ht="6" customHeight="1">
      <c r="A31" s="96"/>
      <c r="B31" s="96"/>
      <c r="C31" s="96"/>
      <c r="D31" s="96"/>
      <c r="E31" s="93"/>
      <c r="F31" s="93"/>
      <c r="G31" s="94"/>
      <c r="H31" s="97"/>
      <c r="J31" s="96"/>
      <c r="K31" s="96"/>
      <c r="L31" s="96"/>
      <c r="M31" s="96"/>
      <c r="N31" s="93"/>
      <c r="O31" s="94"/>
    </row>
    <row r="32" spans="1:18" s="15" customFormat="1" ht="21" customHeight="1" thickBot="1">
      <c r="A32" s="98" t="s">
        <v>74</v>
      </c>
      <c r="B32" s="99"/>
      <c r="C32" s="99"/>
      <c r="D32" s="43"/>
      <c r="E32" s="43"/>
      <c r="F32" s="43"/>
      <c r="G32" s="97"/>
      <c r="H32" s="97"/>
      <c r="J32" s="98" t="s">
        <v>74</v>
      </c>
      <c r="K32" s="99"/>
      <c r="L32" s="99"/>
      <c r="M32" s="43"/>
      <c r="N32" s="43"/>
      <c r="O32" s="97"/>
    </row>
    <row r="33" spans="1:21" s="15" customFormat="1" ht="19.5" customHeight="1">
      <c r="A33" s="149" t="s">
        <v>75</v>
      </c>
      <c r="B33" s="183" t="s">
        <v>76</v>
      </c>
      <c r="C33" s="184"/>
      <c r="D33" s="100">
        <v>6545</v>
      </c>
      <c r="E33" s="101">
        <v>9590</v>
      </c>
      <c r="F33" s="102">
        <v>8056</v>
      </c>
      <c r="G33" s="103">
        <f t="shared" ref="G33:G38" si="5">(D33-E33)/E33</f>
        <v>-0.31751824817518248</v>
      </c>
      <c r="H33" s="104">
        <f t="shared" ref="H33:H38" si="6">(D33-F33)/F33</f>
        <v>-0.18756206554121152</v>
      </c>
      <c r="J33" s="149" t="s">
        <v>77</v>
      </c>
      <c r="K33" s="183" t="s">
        <v>78</v>
      </c>
      <c r="L33" s="185"/>
      <c r="M33" s="10">
        <f>'[1]1월'!D31+'[1]2월'!D31+'[1]3월'!D31+'[1]4월'!D31+'[1]5월'!D31+'[1]6월'!D31+'[1]7월'!D31+'8월'!D33</f>
        <v>79900</v>
      </c>
      <c r="N33" s="105">
        <v>100139</v>
      </c>
      <c r="O33" s="104">
        <f t="shared" ref="O33:O38" si="7">(M33-N33)/N33</f>
        <v>-0.20210906839493104</v>
      </c>
      <c r="P33" s="43"/>
      <c r="Q33" s="106"/>
      <c r="R33" s="107"/>
      <c r="S33" s="107"/>
      <c r="U33" s="108"/>
    </row>
    <row r="34" spans="1:21" s="15" customFormat="1" ht="19.5" customHeight="1">
      <c r="A34" s="150"/>
      <c r="B34" s="163" t="s">
        <v>79</v>
      </c>
      <c r="C34" s="156"/>
      <c r="D34" s="109">
        <v>153</v>
      </c>
      <c r="E34" s="110">
        <v>251</v>
      </c>
      <c r="F34" s="111">
        <v>1143</v>
      </c>
      <c r="G34" s="35">
        <f t="shared" si="5"/>
        <v>-0.39043824701195218</v>
      </c>
      <c r="H34" s="36">
        <f t="shared" si="6"/>
        <v>-0.86614173228346458</v>
      </c>
      <c r="J34" s="150"/>
      <c r="K34" s="163" t="s">
        <v>80</v>
      </c>
      <c r="L34" s="164"/>
      <c r="M34" s="112">
        <f>'[1]1월'!D32+'[1]2월'!D32+'[1]3월'!D32+'[1]4월'!D32+'[1]5월'!D32+'[1]6월'!D32+'[1]7월'!D32+'8월'!D34</f>
        <v>5667</v>
      </c>
      <c r="N34" s="113">
        <v>12605</v>
      </c>
      <c r="O34" s="36">
        <f t="shared" si="7"/>
        <v>-0.55041650138833798</v>
      </c>
      <c r="P34" s="43"/>
      <c r="Q34" s="106"/>
      <c r="R34" s="107"/>
      <c r="S34" s="107"/>
      <c r="U34" s="108"/>
    </row>
    <row r="35" spans="1:21" s="15" customFormat="1" ht="19.5" customHeight="1">
      <c r="A35" s="150"/>
      <c r="B35" s="163" t="s">
        <v>81</v>
      </c>
      <c r="C35" s="156"/>
      <c r="D35" s="109">
        <v>202</v>
      </c>
      <c r="E35" s="110">
        <v>686</v>
      </c>
      <c r="F35" s="111">
        <v>1318</v>
      </c>
      <c r="G35" s="35">
        <f t="shared" si="5"/>
        <v>-0.70553935860058314</v>
      </c>
      <c r="H35" s="36">
        <f t="shared" si="6"/>
        <v>-0.84673748103186641</v>
      </c>
      <c r="J35" s="150"/>
      <c r="K35" s="163" t="s">
        <v>82</v>
      </c>
      <c r="L35" s="164"/>
      <c r="M35" s="62">
        <f>'[1]1월'!D33+'[1]2월'!D33+'[1]3월'!D33+'[1]4월'!D33+'[1]5월'!D33+'[1]6월'!D33+'[1]7월'!D33+'8월'!D35</f>
        <v>8448</v>
      </c>
      <c r="N35" s="113">
        <v>20179</v>
      </c>
      <c r="O35" s="36">
        <f t="shared" si="7"/>
        <v>-0.58134694484364935</v>
      </c>
      <c r="P35" s="43"/>
      <c r="Q35" s="106"/>
      <c r="R35" s="107"/>
      <c r="S35" s="107"/>
      <c r="U35" s="108"/>
    </row>
    <row r="36" spans="1:21" s="15" customFormat="1" ht="19.5" customHeight="1">
      <c r="A36" s="150"/>
      <c r="B36" s="163" t="s">
        <v>83</v>
      </c>
      <c r="C36" s="156"/>
      <c r="D36" s="109">
        <v>15333</v>
      </c>
      <c r="E36" s="110">
        <v>20898</v>
      </c>
      <c r="F36" s="111">
        <v>11264</v>
      </c>
      <c r="G36" s="35">
        <f t="shared" si="5"/>
        <v>-0.26629342520815391</v>
      </c>
      <c r="H36" s="36">
        <f t="shared" si="6"/>
        <v>0.36123934659090912</v>
      </c>
      <c r="J36" s="150"/>
      <c r="K36" s="163" t="s">
        <v>84</v>
      </c>
      <c r="L36" s="164"/>
      <c r="M36" s="62">
        <f>'[1]1월'!D34+'[1]2월'!D34+'[1]3월'!D34+'[1]4월'!D34+'[1]5월'!D34+'[1]6월'!D34+'[1]7월'!D34+'8월'!D36</f>
        <v>176600</v>
      </c>
      <c r="N36" s="58">
        <v>168763</v>
      </c>
      <c r="O36" s="36">
        <f t="shared" si="7"/>
        <v>4.64379040429478E-2</v>
      </c>
      <c r="P36" s="43"/>
      <c r="Q36" s="106"/>
      <c r="R36" s="107"/>
      <c r="S36" s="107"/>
      <c r="U36" s="108"/>
    </row>
    <row r="37" spans="1:21" s="15" customFormat="1" ht="19.5" customHeight="1" thickBot="1">
      <c r="A37" s="182"/>
      <c r="B37" s="174" t="s">
        <v>85</v>
      </c>
      <c r="C37" s="175"/>
      <c r="D37" s="109">
        <v>965</v>
      </c>
      <c r="E37" s="114">
        <v>192</v>
      </c>
      <c r="F37" s="115">
        <v>315</v>
      </c>
      <c r="G37" s="35">
        <f t="shared" si="5"/>
        <v>4.026041666666667</v>
      </c>
      <c r="H37" s="116">
        <f t="shared" si="6"/>
        <v>2.0634920634920637</v>
      </c>
      <c r="J37" s="182"/>
      <c r="K37" s="174" t="s">
        <v>86</v>
      </c>
      <c r="L37" s="176"/>
      <c r="M37" s="62">
        <f>'[1]1월'!D35+'[1]2월'!D35+'[1]3월'!D35+'[1]4월'!D35+'[1]5월'!D35+'[1]6월'!D35+'[1]7월'!D35+'8월'!D37</f>
        <v>4933</v>
      </c>
      <c r="N37" s="58">
        <v>4020</v>
      </c>
      <c r="O37" s="36">
        <f t="shared" si="7"/>
        <v>0.22711442786069652</v>
      </c>
      <c r="P37" s="43"/>
      <c r="Q37" s="106"/>
      <c r="R37" s="107"/>
      <c r="S37" s="107"/>
      <c r="U37" s="108"/>
    </row>
    <row r="38" spans="1:21" s="15" customFormat="1" ht="19.5" customHeight="1" thickBot="1">
      <c r="A38" s="168" t="s">
        <v>87</v>
      </c>
      <c r="B38" s="169"/>
      <c r="C38" s="169"/>
      <c r="D38" s="89">
        <f>SUM(D33:D37)</f>
        <v>23198</v>
      </c>
      <c r="E38" s="89">
        <v>31617</v>
      </c>
      <c r="F38" s="89">
        <v>22096</v>
      </c>
      <c r="G38" s="117">
        <f t="shared" si="5"/>
        <v>-0.26628079830470947</v>
      </c>
      <c r="H38" s="91">
        <f t="shared" si="6"/>
        <v>4.9873280231716145E-2</v>
      </c>
      <c r="I38" s="118"/>
      <c r="J38" s="177" t="s">
        <v>87</v>
      </c>
      <c r="K38" s="178"/>
      <c r="L38" s="178"/>
      <c r="M38" s="119">
        <f>SUM(M33:M37)</f>
        <v>275548</v>
      </c>
      <c r="N38" s="119">
        <v>305706</v>
      </c>
      <c r="O38" s="90">
        <f t="shared" si="7"/>
        <v>-9.8650337252131126E-2</v>
      </c>
      <c r="P38" s="118"/>
      <c r="Q38" s="120"/>
      <c r="R38" s="121"/>
      <c r="S38" s="121"/>
      <c r="U38" s="108"/>
    </row>
    <row r="39" spans="1:21" s="29" customFormat="1" ht="19.5" customHeight="1" thickBot="1">
      <c r="A39" s="122"/>
      <c r="B39" s="122"/>
      <c r="C39" s="122"/>
      <c r="D39" s="123"/>
      <c r="E39" s="123"/>
      <c r="F39" s="124"/>
      <c r="G39" s="125"/>
      <c r="H39" s="97"/>
      <c r="J39" s="126"/>
      <c r="K39" s="127"/>
      <c r="L39" s="127"/>
      <c r="M39" s="128"/>
      <c r="N39" s="129"/>
      <c r="O39" s="130"/>
      <c r="Q39" s="15"/>
      <c r="R39" s="15"/>
      <c r="S39" s="15"/>
      <c r="T39" s="15"/>
    </row>
    <row r="40" spans="1:21" s="15" customFormat="1" ht="19.5" customHeight="1" thickBot="1">
      <c r="A40" s="179" t="s">
        <v>88</v>
      </c>
      <c r="B40" s="180"/>
      <c r="C40" s="181"/>
      <c r="D40" s="131">
        <f>SUM(D28,D38)</f>
        <v>35971</v>
      </c>
      <c r="E40" s="131">
        <v>45977</v>
      </c>
      <c r="F40" s="131">
        <v>35940</v>
      </c>
      <c r="G40" s="132">
        <f>(D40-E40)/E40</f>
        <v>-0.21763055440763859</v>
      </c>
      <c r="H40" s="133">
        <f>(D40-F40)/F40</f>
        <v>8.6254869226488591E-4</v>
      </c>
      <c r="J40" s="179" t="s">
        <v>88</v>
      </c>
      <c r="K40" s="180"/>
      <c r="L40" s="181"/>
      <c r="M40" s="131">
        <f>SUM(M28,M38)</f>
        <v>389460</v>
      </c>
      <c r="N40" s="131">
        <v>403309</v>
      </c>
      <c r="O40" s="134">
        <f>(M40-N40)/N40</f>
        <v>-3.4338435294030134E-2</v>
      </c>
      <c r="R40" s="118"/>
    </row>
    <row r="41" spans="1:21" s="15" customFormat="1" ht="21.75" customHeight="1">
      <c r="A41" s="172"/>
      <c r="B41" s="172"/>
      <c r="C41" s="172"/>
      <c r="D41" s="172"/>
      <c r="J41" s="135"/>
      <c r="K41" s="136"/>
      <c r="L41" s="136"/>
      <c r="M41" s="136"/>
      <c r="N41" s="136"/>
      <c r="O41" s="136"/>
    </row>
    <row r="42" spans="1:21" s="76" customFormat="1" ht="18" customHeight="1">
      <c r="A42" s="135"/>
      <c r="J42" s="137"/>
      <c r="K42" s="136"/>
      <c r="L42" s="136"/>
      <c r="M42" s="136"/>
      <c r="N42" s="136"/>
      <c r="O42" s="136"/>
    </row>
    <row r="43" spans="1:21" s="76" customFormat="1" ht="18" customHeight="1">
      <c r="A43" s="137"/>
      <c r="G43" s="77"/>
      <c r="J43" s="136"/>
      <c r="K43" s="136"/>
      <c r="L43" s="136"/>
      <c r="M43" s="136"/>
      <c r="N43" s="136"/>
      <c r="O43" s="136"/>
    </row>
    <row r="44" spans="1:21" s="76" customFormat="1" ht="18" customHeight="1">
      <c r="J44" s="138"/>
      <c r="K44" s="136"/>
      <c r="L44" s="138"/>
      <c r="M44" s="138"/>
      <c r="N44" s="138"/>
      <c r="O44" s="138"/>
    </row>
    <row r="45" spans="1:21" s="15" customFormat="1" ht="18" customHeight="1">
      <c r="J45" s="138"/>
      <c r="K45" s="136"/>
      <c r="L45" s="138"/>
      <c r="M45" s="138"/>
      <c r="N45" s="138"/>
      <c r="O45" s="138"/>
    </row>
    <row r="46" spans="1:21" s="15" customFormat="1" ht="15.75" customHeight="1">
      <c r="J46" s="138"/>
      <c r="K46" s="136"/>
      <c r="L46" s="138"/>
      <c r="M46" s="138"/>
      <c r="N46" s="138"/>
      <c r="O46" s="138"/>
    </row>
    <row r="47" spans="1:21" s="15" customFormat="1" ht="15.75" customHeight="1">
      <c r="J47" s="138"/>
      <c r="K47" s="138"/>
      <c r="L47" s="138"/>
      <c r="M47" s="138"/>
      <c r="N47" s="138"/>
      <c r="O47" s="138"/>
    </row>
    <row r="48" spans="1:21" s="15" customFormat="1" ht="15.75" customHeight="1">
      <c r="J48" s="138"/>
      <c r="K48" s="138"/>
      <c r="L48" s="138"/>
      <c r="M48" s="138"/>
      <c r="N48" s="138"/>
      <c r="O48" s="138"/>
    </row>
    <row r="49" spans="10:15" s="15" customFormat="1" ht="15.75" customHeight="1">
      <c r="J49" s="138"/>
      <c r="K49" s="138"/>
      <c r="L49" s="138"/>
      <c r="M49" s="138"/>
      <c r="N49" s="138"/>
      <c r="O49" s="138"/>
    </row>
    <row r="50" spans="10:15" s="15" customFormat="1" ht="15.75" customHeight="1">
      <c r="J50" s="138"/>
      <c r="K50" s="138"/>
      <c r="L50" s="138"/>
      <c r="M50" s="138"/>
      <c r="N50" s="138"/>
      <c r="O50" s="138"/>
    </row>
    <row r="51" spans="10:15" s="15" customFormat="1" ht="15.75" customHeight="1">
      <c r="J51" s="138"/>
      <c r="K51" s="138"/>
      <c r="L51" s="138"/>
      <c r="M51" s="138"/>
      <c r="N51" s="138"/>
      <c r="O51" s="138"/>
    </row>
    <row r="52" spans="10:15" s="15" customFormat="1" ht="15.75" customHeight="1">
      <c r="J52" s="138"/>
      <c r="K52" s="138"/>
      <c r="L52" s="138"/>
      <c r="M52" s="138"/>
      <c r="N52" s="138"/>
      <c r="O52" s="138"/>
    </row>
    <row r="53" spans="10:15" s="15" customFormat="1" ht="15.75" customHeight="1">
      <c r="J53" s="138"/>
      <c r="K53" s="138"/>
      <c r="L53" s="138"/>
      <c r="M53" s="138"/>
      <c r="N53" s="138"/>
      <c r="O53" s="138"/>
    </row>
    <row r="54" spans="10:15" s="15" customFormat="1" ht="15.75" customHeight="1">
      <c r="J54" s="138"/>
      <c r="K54" s="138"/>
      <c r="L54" s="138"/>
      <c r="M54" s="138"/>
      <c r="N54" s="138"/>
      <c r="O54" s="138"/>
    </row>
    <row r="55" spans="10:15" s="15" customFormat="1" ht="15.75" customHeight="1">
      <c r="J55" s="138"/>
      <c r="K55" s="138"/>
      <c r="L55" s="138"/>
      <c r="M55" s="138"/>
      <c r="N55" s="138"/>
      <c r="O55" s="138"/>
    </row>
    <row r="56" spans="10:15" s="15" customFormat="1" ht="15.75" customHeight="1">
      <c r="J56" s="138"/>
      <c r="K56" s="138"/>
      <c r="L56" s="138"/>
      <c r="M56" s="138"/>
      <c r="N56" s="138"/>
      <c r="O56" s="138"/>
    </row>
    <row r="57" spans="10:15" s="15" customFormat="1" ht="15.75" customHeight="1">
      <c r="J57" s="138"/>
      <c r="K57" s="138"/>
      <c r="L57" s="138"/>
      <c r="M57" s="138"/>
      <c r="N57" s="138"/>
      <c r="O57" s="138"/>
    </row>
    <row r="58" spans="10:15" s="15" customFormat="1" ht="15.75" customHeight="1">
      <c r="J58" s="138"/>
      <c r="K58" s="138"/>
      <c r="L58" s="138"/>
      <c r="M58" s="138"/>
      <c r="N58" s="138"/>
      <c r="O58" s="138"/>
    </row>
    <row r="59" spans="10:15" s="15" customFormat="1" ht="15.75" customHeight="1">
      <c r="J59" s="138"/>
      <c r="K59" s="138"/>
      <c r="L59" s="138"/>
      <c r="M59" s="138"/>
      <c r="N59" s="138"/>
      <c r="O59" s="138"/>
    </row>
    <row r="60" spans="10:15" s="15" customFormat="1" ht="15.75" customHeight="1">
      <c r="J60" s="138"/>
      <c r="K60" s="138"/>
      <c r="L60" s="138"/>
      <c r="M60" s="138"/>
      <c r="N60" s="138"/>
      <c r="O60" s="138"/>
    </row>
    <row r="61" spans="10:15" s="15" customFormat="1" ht="15.75" customHeight="1">
      <c r="J61" s="138"/>
      <c r="K61" s="138"/>
      <c r="L61" s="138"/>
      <c r="M61" s="138"/>
      <c r="N61" s="138"/>
      <c r="O61" s="138"/>
    </row>
    <row r="62" spans="10:15" s="15" customFormat="1" ht="15.75" customHeight="1">
      <c r="J62" s="138"/>
      <c r="K62" s="138"/>
      <c r="L62" s="138"/>
      <c r="M62" s="138"/>
      <c r="N62" s="138"/>
      <c r="O62" s="138"/>
    </row>
    <row r="63" spans="10:15" s="15" customFormat="1" ht="15.75" customHeight="1">
      <c r="J63" s="138"/>
      <c r="K63" s="138"/>
      <c r="L63" s="138"/>
      <c r="M63" s="138"/>
      <c r="N63" s="138"/>
      <c r="O63" s="138"/>
    </row>
    <row r="64" spans="10:15" s="15" customFormat="1" ht="15.75" customHeight="1">
      <c r="J64" s="138"/>
      <c r="K64" s="138"/>
      <c r="L64" s="138"/>
      <c r="M64" s="138"/>
      <c r="N64" s="138"/>
      <c r="O64" s="138"/>
    </row>
    <row r="65" spans="10:15" s="15" customFormat="1" ht="15.75" customHeight="1">
      <c r="J65" s="138"/>
      <c r="K65" s="138"/>
      <c r="L65" s="138"/>
      <c r="M65" s="138"/>
      <c r="N65" s="138"/>
      <c r="O65" s="138"/>
    </row>
    <row r="66" spans="10:15" s="15" customFormat="1" ht="15.75" customHeight="1">
      <c r="J66" s="138"/>
      <c r="K66" s="138"/>
      <c r="L66" s="138"/>
      <c r="M66" s="138"/>
      <c r="N66" s="138"/>
      <c r="O66" s="138"/>
    </row>
    <row r="67" spans="10:15" s="15" customFormat="1" ht="15.75" customHeight="1">
      <c r="J67" s="138"/>
      <c r="K67" s="138"/>
      <c r="L67" s="138"/>
      <c r="M67" s="138"/>
      <c r="N67" s="138"/>
      <c r="O67" s="138"/>
    </row>
    <row r="68" spans="10:15" s="15" customFormat="1" ht="15.75" customHeight="1">
      <c r="J68" s="138"/>
      <c r="K68" s="138"/>
      <c r="L68" s="138"/>
      <c r="M68" s="138"/>
      <c r="N68" s="138"/>
      <c r="O68" s="138"/>
    </row>
    <row r="69" spans="10:15" s="15" customFormat="1" ht="15.75" customHeight="1">
      <c r="J69" s="138"/>
      <c r="K69" s="138"/>
      <c r="L69" s="138"/>
      <c r="M69" s="138"/>
      <c r="N69" s="138"/>
      <c r="O69" s="138"/>
    </row>
    <row r="70" spans="10:15" s="15" customFormat="1" ht="15.75" customHeight="1">
      <c r="J70" s="138"/>
      <c r="K70" s="138"/>
      <c r="L70" s="138"/>
      <c r="M70" s="138"/>
      <c r="N70" s="138"/>
      <c r="O70" s="138"/>
    </row>
    <row r="71" spans="10:15" s="15" customFormat="1" ht="15.75" customHeight="1">
      <c r="J71" s="138"/>
      <c r="K71" s="138"/>
      <c r="L71" s="138"/>
      <c r="M71" s="138"/>
      <c r="N71" s="138"/>
      <c r="O71" s="138"/>
    </row>
    <row r="72" spans="10:15" s="15" customFormat="1" ht="15.75" customHeight="1">
      <c r="J72" s="138"/>
      <c r="K72" s="138"/>
      <c r="L72" s="138"/>
      <c r="M72" s="138"/>
      <c r="N72" s="138"/>
      <c r="O72" s="138"/>
    </row>
    <row r="73" spans="10:15" s="15" customFormat="1" ht="15.75" customHeight="1">
      <c r="J73" s="138"/>
      <c r="K73" s="138"/>
      <c r="L73" s="138"/>
      <c r="M73" s="138"/>
      <c r="N73" s="138"/>
      <c r="O73" s="138"/>
    </row>
    <row r="74" spans="10:15" s="15" customFormat="1" ht="15.75" customHeight="1">
      <c r="J74" s="138"/>
      <c r="K74" s="138"/>
      <c r="L74" s="138"/>
      <c r="M74" s="138"/>
      <c r="N74" s="138"/>
      <c r="O74" s="138"/>
    </row>
    <row r="75" spans="10:15" s="15" customFormat="1" ht="15.75" customHeight="1">
      <c r="J75" s="138"/>
      <c r="K75" s="138"/>
      <c r="L75" s="138"/>
      <c r="M75" s="138"/>
      <c r="N75" s="138"/>
      <c r="O75" s="138"/>
    </row>
    <row r="76" spans="10:15" s="15" customFormat="1" ht="15.75" customHeight="1">
      <c r="J76" s="138"/>
      <c r="K76" s="138"/>
      <c r="L76" s="138"/>
      <c r="M76" s="138"/>
      <c r="N76" s="138"/>
      <c r="O76" s="138"/>
    </row>
    <row r="77" spans="10:15" s="15" customFormat="1" ht="15.75" customHeight="1">
      <c r="J77" s="138"/>
      <c r="K77" s="138"/>
      <c r="L77" s="138"/>
      <c r="M77" s="138"/>
      <c r="N77" s="138"/>
      <c r="O77" s="138"/>
    </row>
    <row r="78" spans="10:15" ht="15.75" customHeight="1">
      <c r="J78" s="138"/>
      <c r="K78" s="138"/>
      <c r="L78" s="138"/>
      <c r="M78" s="138"/>
      <c r="N78" s="138"/>
      <c r="O78" s="138"/>
    </row>
  </sheetData>
  <mergeCells count="53">
    <mergeCell ref="A41:D41"/>
    <mergeCell ref="B37:C37"/>
    <mergeCell ref="K37:L37"/>
    <mergeCell ref="A38:C38"/>
    <mergeCell ref="J38:L38"/>
    <mergeCell ref="A40:C40"/>
    <mergeCell ref="J40:L4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A27:C27"/>
    <mergeCell ref="J27:L27"/>
    <mergeCell ref="A28:C28"/>
    <mergeCell ref="J28:L28"/>
    <mergeCell ref="A29:D29"/>
    <mergeCell ref="F29:I29"/>
    <mergeCell ref="J29:N29"/>
    <mergeCell ref="A24:C24"/>
    <mergeCell ref="J24:L24"/>
    <mergeCell ref="A25:A26"/>
    <mergeCell ref="B25:C25"/>
    <mergeCell ref="J25:J26"/>
    <mergeCell ref="K25:L25"/>
    <mergeCell ref="B26:C26"/>
    <mergeCell ref="K26:L26"/>
    <mergeCell ref="A21:A23"/>
    <mergeCell ref="B21:C21"/>
    <mergeCell ref="J21:J23"/>
    <mergeCell ref="K21:L21"/>
    <mergeCell ref="B22:C22"/>
    <mergeCell ref="K22:L22"/>
    <mergeCell ref="B23:C23"/>
    <mergeCell ref="K23:L23"/>
    <mergeCell ref="A20:C20"/>
    <mergeCell ref="J20:L20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19"/>
    <mergeCell ref="K18:K19"/>
  </mergeCells>
  <phoneticPr fontId="3" type="noConversion"/>
  <pageMargins left="1.1100000000000001" right="0.75" top="0.42" bottom="0.33" header="0.21" footer="0.2800000000000000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2016-09-01T01:13:57Z</dcterms:created>
  <dcterms:modified xsi:type="dcterms:W3CDTF">2016-09-01T03:15:42Z</dcterms:modified>
</cp:coreProperties>
</file>