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판매실적\2019\월별 테이블\"/>
    </mc:Choice>
  </mc:AlternateContent>
  <xr:revisionPtr revIDLastSave="0" documentId="8_{61270AA6-7B6E-46E0-8F21-D0CFE174BC7E}" xr6:coauthVersionLast="36" xr6:coauthVersionMax="36" xr10:uidLastSave="{00000000-0000-0000-0000-000000000000}"/>
  <bookViews>
    <workbookView xWindow="0" yWindow="0" windowWidth="24000" windowHeight="9660" xr2:uid="{B9C6B424-7E98-482F-AA4B-31BFFB9D27CD}"/>
  </bookViews>
  <sheets>
    <sheet name="12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O46" i="1" s="1"/>
  <c r="H46" i="1"/>
  <c r="E46" i="1"/>
  <c r="G46" i="1" s="1"/>
  <c r="E43" i="1"/>
  <c r="E41" i="1"/>
  <c r="D41" i="1"/>
  <c r="H41" i="1" s="1"/>
  <c r="O40" i="1"/>
  <c r="M40" i="1"/>
  <c r="H40" i="1"/>
  <c r="E40" i="1"/>
  <c r="G40" i="1" s="1"/>
  <c r="M39" i="1"/>
  <c r="O39" i="1" s="1"/>
  <c r="H39" i="1"/>
  <c r="G39" i="1"/>
  <c r="E39" i="1"/>
  <c r="O38" i="1"/>
  <c r="M38" i="1"/>
  <c r="H38" i="1"/>
  <c r="E38" i="1"/>
  <c r="O37" i="1"/>
  <c r="M37" i="1"/>
  <c r="H37" i="1"/>
  <c r="E37" i="1"/>
  <c r="G37" i="1" s="1"/>
  <c r="M36" i="1"/>
  <c r="O36" i="1" s="1"/>
  <c r="H36" i="1"/>
  <c r="G36" i="1"/>
  <c r="E36" i="1"/>
  <c r="E31" i="1"/>
  <c r="N30" i="1"/>
  <c r="H30" i="1"/>
  <c r="E30" i="1"/>
  <c r="G30" i="1" s="1"/>
  <c r="D30" i="1"/>
  <c r="M29" i="1"/>
  <c r="O29" i="1" s="1"/>
  <c r="H29" i="1"/>
  <c r="E29" i="1"/>
  <c r="G29" i="1" s="1"/>
  <c r="M28" i="1"/>
  <c r="O28" i="1" s="1"/>
  <c r="H28" i="1"/>
  <c r="E28" i="1"/>
  <c r="G28" i="1" s="1"/>
  <c r="M27" i="1"/>
  <c r="G27" i="1"/>
  <c r="N26" i="1"/>
  <c r="H26" i="1"/>
  <c r="E26" i="1"/>
  <c r="D26" i="1"/>
  <c r="M25" i="1"/>
  <c r="G25" i="1"/>
  <c r="M24" i="1"/>
  <c r="O24" i="1" s="1"/>
  <c r="H24" i="1"/>
  <c r="E24" i="1"/>
  <c r="G24" i="1" s="1"/>
  <c r="M23" i="1"/>
  <c r="O23" i="1" s="1"/>
  <c r="H23" i="1"/>
  <c r="E23" i="1"/>
  <c r="G23" i="1" s="1"/>
  <c r="M22" i="1"/>
  <c r="O22" i="1" s="1"/>
  <c r="O21" i="1"/>
  <c r="M21" i="1"/>
  <c r="E21" i="1"/>
  <c r="E20" i="1"/>
  <c r="H19" i="1"/>
  <c r="E19" i="1"/>
  <c r="G19" i="1" s="1"/>
  <c r="D19" i="1"/>
  <c r="M18" i="1"/>
  <c r="H18" i="1"/>
  <c r="E18" i="1"/>
  <c r="G18" i="1" s="1"/>
  <c r="M17" i="1"/>
  <c r="O17" i="1" s="1"/>
  <c r="H17" i="1"/>
  <c r="E17" i="1"/>
  <c r="G17" i="1" s="1"/>
  <c r="E16" i="1"/>
  <c r="D16" i="1"/>
  <c r="H16" i="1" s="1"/>
  <c r="M15" i="1"/>
  <c r="O15" i="1" s="1"/>
  <c r="H15" i="1"/>
  <c r="E15" i="1"/>
  <c r="G15" i="1" s="1"/>
  <c r="H14" i="1"/>
  <c r="E14" i="1"/>
  <c r="D14" i="1"/>
  <c r="M13" i="1"/>
  <c r="M14" i="1" s="1"/>
  <c r="O14" i="1" s="1"/>
  <c r="H13" i="1"/>
  <c r="E13" i="1"/>
  <c r="G13" i="1" s="1"/>
  <c r="M12" i="1"/>
  <c r="O12" i="1" s="1"/>
  <c r="E12" i="1"/>
  <c r="D12" i="1"/>
  <c r="H12" i="1" s="1"/>
  <c r="M11" i="1"/>
  <c r="O11" i="1" s="1"/>
  <c r="H11" i="1"/>
  <c r="E11" i="1"/>
  <c r="G11" i="1" s="1"/>
  <c r="H10" i="1"/>
  <c r="E10" i="1"/>
  <c r="G10" i="1" s="1"/>
  <c r="M9" i="1"/>
  <c r="M10" i="1" s="1"/>
  <c r="O10" i="1" s="1"/>
  <c r="H9" i="1"/>
  <c r="E9" i="1"/>
  <c r="G9" i="1" s="1"/>
  <c r="E8" i="1"/>
  <c r="D8" i="1"/>
  <c r="H8" i="1" s="1"/>
  <c r="M7" i="1"/>
  <c r="M8" i="1" s="1"/>
  <c r="O8" i="1" s="1"/>
  <c r="H7" i="1"/>
  <c r="E7" i="1"/>
  <c r="G7" i="1" s="1"/>
  <c r="M6" i="1"/>
  <c r="O6" i="1" s="1"/>
  <c r="E6" i="1"/>
  <c r="D6" i="1"/>
  <c r="H6" i="1" s="1"/>
  <c r="M5" i="1"/>
  <c r="O5" i="1" s="1"/>
  <c r="H5" i="1"/>
  <c r="E5" i="1"/>
  <c r="G5" i="1" s="1"/>
  <c r="M41" i="1" l="1"/>
  <c r="O41" i="1" s="1"/>
  <c r="G16" i="1"/>
  <c r="M19" i="1"/>
  <c r="O19" i="1" s="1"/>
  <c r="G14" i="1"/>
  <c r="G26" i="1"/>
  <c r="G8" i="1"/>
  <c r="M26" i="1"/>
  <c r="O26" i="1" s="1"/>
  <c r="G41" i="1"/>
  <c r="O18" i="1"/>
  <c r="G6" i="1"/>
  <c r="O7" i="1"/>
  <c r="G12" i="1"/>
  <c r="O13" i="1"/>
  <c r="M16" i="1"/>
  <c r="O16" i="1" s="1"/>
  <c r="M30" i="1"/>
  <c r="O30" i="1" s="1"/>
  <c r="D20" i="1"/>
  <c r="O9" i="1"/>
  <c r="H20" i="1" l="1"/>
  <c r="G20" i="1"/>
  <c r="D31" i="1"/>
  <c r="M20" i="1"/>
  <c r="O20" i="1" s="1"/>
  <c r="G31" i="1" l="1"/>
  <c r="D43" i="1"/>
  <c r="M31" i="1"/>
  <c r="H31" i="1"/>
  <c r="O31" i="1" l="1"/>
  <c r="M43" i="1"/>
  <c r="O43" i="1" s="1"/>
  <c r="G43" i="1"/>
  <c r="H43" i="1"/>
</calcChain>
</file>

<file path=xl/sharedStrings.xml><?xml version="1.0" encoding="utf-8"?>
<sst xmlns="http://schemas.openxmlformats.org/spreadsheetml/2006/main" count="116" uniqueCount="71">
  <si>
    <t>한국지엠 2019년 12월 판매실적</t>
    <phoneticPr fontId="3" type="noConversion"/>
  </si>
  <si>
    <t>한국지엠 2019년 1-12월 판매실적</t>
    <phoneticPr fontId="3" type="noConversion"/>
  </si>
  <si>
    <t>내수</t>
    <phoneticPr fontId="3" type="noConversion"/>
  </si>
  <si>
    <t>구  분</t>
    <phoneticPr fontId="3" type="noConversion"/>
  </si>
  <si>
    <t>'19. 12.</t>
    <phoneticPr fontId="7" type="noConversion"/>
  </si>
  <si>
    <t>'19. 11.</t>
    <phoneticPr fontId="3" type="noConversion"/>
  </si>
  <si>
    <t>'18. 12.</t>
    <phoneticPr fontId="7" type="noConversion"/>
  </si>
  <si>
    <t>전월대비증감</t>
    <phoneticPr fontId="3" type="noConversion"/>
  </si>
  <si>
    <t>전년동월대비</t>
    <phoneticPr fontId="3" type="noConversion"/>
  </si>
  <si>
    <t>'19. 1-12</t>
    <phoneticPr fontId="3" type="noConversion"/>
  </si>
  <si>
    <t>'18. 1-12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</si>
  <si>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</si>
  <si>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</si>
  <si>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</si>
  <si>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</si>
  <si>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</si>
  <si>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</si>
  <si>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</si>
  <si>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</si>
  <si>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</si>
  <si>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</si>
  <si>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</si>
  <si>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</si>
  <si>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</si>
  <si>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</si>
  <si>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</si>
  <si>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</si>
  <si>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</si>
  <si>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준대형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</si>
  <si>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</si>
  <si>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</si>
  <si>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</si>
  <si>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전기차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</si>
  <si>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</si>
  <si>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</si>
  <si>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</si>
  <si>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</si>
  <si>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</si>
  <si>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</si>
  <si>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</si>
  <si>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</si>
  <si>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</si>
  <si>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트래버스</t>
    <phoneticPr fontId="3" type="noConversion"/>
  </si>
  <si>
    <t>-</t>
    <phoneticPr fontId="3" type="noConversion"/>
  </si>
  <si>
    <t>RV 계</t>
    <phoneticPr fontId="3" type="noConversion"/>
  </si>
  <si>
    <t>상
용</t>
    <phoneticPr fontId="3" type="noConversion"/>
  </si>
  <si>
    <t>콜로라도(픽업트럭)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</si>
  <si>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</si>
  <si>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</si>
  <si>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</si>
  <si>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</si>
  <si>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상용차 계</t>
    <phoneticPr fontId="3" type="noConversion"/>
  </si>
  <si>
    <t>경상용차 계</t>
    <phoneticPr fontId="3" type="noConversion"/>
  </si>
  <si>
    <t>내수 계</t>
    <phoneticPr fontId="3" type="noConversion"/>
  </si>
  <si>
    <t>* 2019년 12월 내수실적에 단종차량 3대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</si>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</sst>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2" fillId="0" borderId="21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41" fontId="8" fillId="0" borderId="21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41" fontId="8" fillId="0" borderId="21" xfId="1" quotePrefix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1" fontId="8" fillId="0" borderId="17" xfId="1" quotePrefix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1" fontId="6" fillId="4" borderId="21" xfId="1" applyFont="1" applyFill="1" applyBorder="1" applyAlignment="1">
      <alignment vertical="center"/>
    </xf>
    <xf numFmtId="41" fontId="9" fillId="5" borderId="21" xfId="1" applyFont="1" applyFill="1" applyBorder="1" applyAlignment="1">
      <alignment vertical="center"/>
    </xf>
    <xf numFmtId="176" fontId="6" fillId="4" borderId="22" xfId="0" applyNumberFormat="1" applyFont="1" applyFill="1" applyBorder="1" applyAlignment="1">
      <alignment horizontal="right" vertical="center"/>
    </xf>
    <xf numFmtId="176" fontId="6" fillId="4" borderId="23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5" borderId="32" xfId="1" applyFont="1" applyFill="1" applyBorder="1" applyAlignment="1">
      <alignment vertical="center"/>
    </xf>
    <xf numFmtId="176" fontId="6" fillId="5" borderId="24" xfId="0" quotePrefix="1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32" xfId="1" applyFont="1" applyFill="1" applyBorder="1" applyAlignment="1">
      <alignment horizontal="right" vertical="center"/>
    </xf>
    <xf numFmtId="41" fontId="2" fillId="0" borderId="24" xfId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41" fontId="2" fillId="0" borderId="23" xfId="1" applyFont="1" applyFill="1" applyBorder="1" applyAlignment="1">
      <alignment horizontal="right" vertical="center"/>
    </xf>
    <xf numFmtId="41" fontId="2" fillId="0" borderId="30" xfId="1" quotePrefix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33" xfId="0" applyFont="1" applyFill="1" applyBorder="1" applyAlignment="1">
      <alignment horizontal="center" vertical="center" wrapText="1"/>
    </xf>
    <xf numFmtId="41" fontId="2" fillId="0" borderId="35" xfId="1" applyFont="1" applyFill="1" applyBorder="1" applyAlignment="1">
      <alignment vertical="center"/>
    </xf>
    <xf numFmtId="41" fontId="2" fillId="0" borderId="35" xfId="1" applyFont="1" applyFill="1" applyBorder="1" applyAlignment="1">
      <alignment horizontal="right" vertical="center"/>
    </xf>
    <xf numFmtId="41" fontId="8" fillId="0" borderId="30" xfId="1" applyFont="1" applyFill="1" applyBorder="1" applyAlignment="1">
      <alignment vertical="center"/>
    </xf>
    <xf numFmtId="0" fontId="6" fillId="3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41" fontId="6" fillId="4" borderId="35" xfId="1" applyFont="1" applyFill="1" applyBorder="1" applyAlignment="1">
      <alignment horizontal="center" vertical="center"/>
    </xf>
    <xf numFmtId="41" fontId="6" fillId="4" borderId="39" xfId="1" applyFont="1" applyFill="1" applyBorder="1" applyAlignment="1">
      <alignment vertical="center"/>
    </xf>
    <xf numFmtId="176" fontId="6" fillId="4" borderId="40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41" fontId="9" fillId="5" borderId="42" xfId="1" applyFont="1" applyFill="1" applyBorder="1" applyAlignment="1">
      <alignment vertical="center"/>
    </xf>
    <xf numFmtId="41" fontId="9" fillId="5" borderId="39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1" fontId="6" fillId="6" borderId="6" xfId="1" applyFont="1" applyFill="1" applyBorder="1" applyAlignment="1">
      <alignment vertical="center"/>
    </xf>
    <xf numFmtId="41" fontId="6" fillId="6" borderId="10" xfId="1" applyFont="1" applyFill="1" applyBorder="1" applyAlignment="1">
      <alignment vertical="center"/>
    </xf>
    <xf numFmtId="176" fontId="6" fillId="6" borderId="10" xfId="0" applyNumberFormat="1" applyFont="1" applyFill="1" applyBorder="1" applyAlignment="1">
      <alignment horizontal="right" vertical="center"/>
    </xf>
    <xf numFmtId="41" fontId="9" fillId="7" borderId="6" xfId="1" applyFont="1" applyFill="1" applyBorder="1" applyAlignment="1">
      <alignment vertical="center"/>
    </xf>
    <xf numFmtId="176" fontId="6" fillId="8" borderId="10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7" fontId="2" fillId="0" borderId="14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8" fillId="0" borderId="14" xfId="1" quotePrefix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177" fontId="2" fillId="0" borderId="2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6" fontId="2" fillId="0" borderId="41" xfId="0" quotePrefix="1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41" fontId="8" fillId="0" borderId="39" xfId="1" quotePrefix="1" applyFont="1" applyFill="1" applyBorder="1" applyAlignment="1">
      <alignment vertical="center"/>
    </xf>
    <xf numFmtId="41" fontId="8" fillId="0" borderId="39" xfId="1" quotePrefix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9" fillId="7" borderId="6" xfId="1" applyNumberFormat="1" applyFont="1" applyFill="1" applyBorder="1" applyAlignment="1">
      <alignment vertical="center"/>
    </xf>
    <xf numFmtId="176" fontId="6" fillId="6" borderId="6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9" xfId="1" applyFont="1" applyFill="1" applyBorder="1" applyAlignment="1">
      <alignment vertical="center"/>
    </xf>
    <xf numFmtId="41" fontId="2" fillId="0" borderId="52" xfId="1" applyNumberFormat="1" applyFont="1" applyFill="1" applyBorder="1" applyAlignment="1">
      <alignment vertical="center"/>
    </xf>
    <xf numFmtId="41" fontId="9" fillId="0" borderId="9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8" fillId="0" borderId="53" xfId="1" quotePrefix="1" applyFont="1" applyFill="1" applyBorder="1" applyAlignment="1">
      <alignment vertical="center"/>
    </xf>
    <xf numFmtId="41" fontId="8" fillId="0" borderId="9" xfId="1" quotePrefix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41" fontId="6" fillId="9" borderId="6" xfId="1" quotePrefix="1" applyFont="1" applyFill="1" applyBorder="1" applyAlignment="1">
      <alignment vertical="center"/>
    </xf>
    <xf numFmtId="176" fontId="6" fillId="9" borderId="10" xfId="0" applyNumberFormat="1" applyFont="1" applyFill="1" applyBorder="1" applyAlignment="1">
      <alignment horizontal="right" vertical="center"/>
    </xf>
    <xf numFmtId="176" fontId="6" fillId="9" borderId="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3" xfId="1" quotePrefix="1" applyFont="1" applyFill="1" applyBorder="1" applyAlignment="1">
      <alignment vertical="center"/>
    </xf>
    <xf numFmtId="41" fontId="8" fillId="0" borderId="3" xfId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1" fontId="8" fillId="0" borderId="1" xfId="1" quotePrefix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1" fontId="6" fillId="10" borderId="44" xfId="1" applyFont="1" applyFill="1" applyBorder="1" applyAlignment="1">
      <alignment vertical="center"/>
    </xf>
    <xf numFmtId="41" fontId="9" fillId="11" borderId="44" xfId="1" applyFont="1" applyFill="1" applyBorder="1" applyAlignment="1">
      <alignment vertical="center"/>
    </xf>
    <xf numFmtId="176" fontId="6" fillId="10" borderId="6" xfId="0" applyNumberFormat="1" applyFont="1" applyFill="1" applyBorder="1" applyAlignment="1">
      <alignment horizontal="right" vertical="center"/>
    </xf>
    <xf numFmtId="176" fontId="6" fillId="10" borderId="10" xfId="0" applyNumberFormat="1" applyFont="1" applyFill="1" applyBorder="1" applyAlignment="1">
      <alignment horizontal="right" vertical="center"/>
    </xf>
    <xf numFmtId="41" fontId="9" fillId="11" borderId="6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41" fontId="1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9" fillId="12" borderId="6" xfId="1" quotePrefix="1" applyFont="1" applyFill="1" applyBorder="1" applyAlignment="1">
      <alignment vertical="center"/>
    </xf>
  </cellXfs>
  <cellStyles count="2">
    <cellStyle name="쉼표 [0] 2" xfId="1" xr:uid="{5EEE605E-F33D-4806-B2C3-8E0B77683C2D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9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</row>
        <row r="7">
          <cell r="D7">
            <v>10</v>
          </cell>
        </row>
        <row r="11">
          <cell r="D11">
            <v>1115</v>
          </cell>
        </row>
        <row r="13">
          <cell r="D13">
            <v>1</v>
          </cell>
        </row>
        <row r="15">
          <cell r="D15">
            <v>23</v>
          </cell>
        </row>
        <row r="17">
          <cell r="D17">
            <v>6</v>
          </cell>
        </row>
        <row r="18">
          <cell r="D18">
            <v>0</v>
          </cell>
        </row>
        <row r="23">
          <cell r="D23">
            <v>1010</v>
          </cell>
        </row>
        <row r="24">
          <cell r="D24">
            <v>152</v>
          </cell>
        </row>
        <row r="26">
          <cell r="D26">
            <v>333</v>
          </cell>
        </row>
        <row r="27">
          <cell r="D27">
            <v>239</v>
          </cell>
        </row>
        <row r="29">
          <cell r="D29">
            <v>5053</v>
          </cell>
        </row>
        <row r="33">
          <cell r="D33">
            <v>11863</v>
          </cell>
        </row>
        <row r="34">
          <cell r="D34">
            <v>201</v>
          </cell>
        </row>
        <row r="36">
          <cell r="D36">
            <v>20188</v>
          </cell>
        </row>
        <row r="37">
          <cell r="D37">
            <v>1400</v>
          </cell>
        </row>
        <row r="43">
          <cell r="D43">
            <v>41798</v>
          </cell>
        </row>
      </sheetData>
      <sheetData sheetId="1"/>
      <sheetData sheetId="2">
        <row r="5">
          <cell r="D5">
            <v>2401</v>
          </cell>
        </row>
        <row r="7">
          <cell r="D7">
            <v>1</v>
          </cell>
        </row>
        <row r="11">
          <cell r="D11">
            <v>1075</v>
          </cell>
        </row>
        <row r="13">
          <cell r="D13">
            <v>2</v>
          </cell>
        </row>
        <row r="15">
          <cell r="D15">
            <v>18</v>
          </cell>
        </row>
        <row r="17">
          <cell r="D17">
            <v>4</v>
          </cell>
        </row>
        <row r="18">
          <cell r="D18">
            <v>0</v>
          </cell>
        </row>
        <row r="23">
          <cell r="D23">
            <v>920</v>
          </cell>
        </row>
        <row r="24">
          <cell r="D24">
            <v>133</v>
          </cell>
        </row>
        <row r="26">
          <cell r="D26">
            <v>295</v>
          </cell>
        </row>
        <row r="27">
          <cell r="D27">
            <v>328</v>
          </cell>
        </row>
        <row r="29">
          <cell r="D29">
            <v>5177</v>
          </cell>
        </row>
        <row r="33">
          <cell r="D33">
            <v>8770</v>
          </cell>
        </row>
        <row r="34">
          <cell r="D34">
            <v>120</v>
          </cell>
        </row>
        <row r="35">
          <cell r="D35">
            <v>0</v>
          </cell>
        </row>
        <row r="36">
          <cell r="D36">
            <v>17683</v>
          </cell>
        </row>
        <row r="37">
          <cell r="D37">
            <v>968</v>
          </cell>
        </row>
        <row r="43">
          <cell r="D43">
            <v>41022</v>
          </cell>
        </row>
      </sheetData>
      <sheetData sheetId="3"/>
      <sheetData sheetId="4">
        <row r="5">
          <cell r="D5">
            <v>2676</v>
          </cell>
        </row>
        <row r="7">
          <cell r="D7">
            <v>2</v>
          </cell>
        </row>
        <row r="11">
          <cell r="D11">
            <v>1183</v>
          </cell>
        </row>
        <row r="13">
          <cell r="D13">
            <v>55</v>
          </cell>
        </row>
        <row r="15">
          <cell r="D15">
            <v>13</v>
          </cell>
        </row>
        <row r="17">
          <cell r="D17">
            <v>0</v>
          </cell>
        </row>
        <row r="18">
          <cell r="D18">
            <v>650</v>
          </cell>
        </row>
        <row r="21">
          <cell r="D21">
            <v>2</v>
          </cell>
        </row>
        <row r="23">
          <cell r="D23">
            <v>1043</v>
          </cell>
        </row>
        <row r="24">
          <cell r="D24">
            <v>150</v>
          </cell>
        </row>
        <row r="26">
          <cell r="D26">
            <v>293</v>
          </cell>
        </row>
        <row r="27">
          <cell r="D27">
            <v>353</v>
          </cell>
        </row>
        <row r="29">
          <cell r="D29">
            <v>6420</v>
          </cell>
        </row>
        <row r="33">
          <cell r="D33">
            <v>11602</v>
          </cell>
        </row>
        <row r="34">
          <cell r="D34">
            <v>77</v>
          </cell>
        </row>
        <row r="35">
          <cell r="D35">
            <v>0</v>
          </cell>
        </row>
        <row r="36">
          <cell r="D36">
            <v>24420</v>
          </cell>
        </row>
        <row r="37">
          <cell r="D37">
            <v>477</v>
          </cell>
        </row>
        <row r="43">
          <cell r="D43">
            <v>54288</v>
          </cell>
        </row>
      </sheetData>
      <sheetData sheetId="5"/>
      <sheetData sheetId="6">
        <row r="5">
          <cell r="D5">
            <v>2838</v>
          </cell>
        </row>
        <row r="7">
          <cell r="D7">
            <v>0</v>
          </cell>
        </row>
        <row r="9">
          <cell r="D9">
            <v>0</v>
          </cell>
        </row>
        <row r="11">
          <cell r="D11">
            <v>1151</v>
          </cell>
        </row>
        <row r="13">
          <cell r="D13">
            <v>64</v>
          </cell>
        </row>
        <row r="15">
          <cell r="D15">
            <v>24</v>
          </cell>
        </row>
        <row r="17">
          <cell r="D17">
            <v>0</v>
          </cell>
        </row>
        <row r="18">
          <cell r="D18">
            <v>452</v>
          </cell>
        </row>
        <row r="21">
          <cell r="D21">
            <v>3</v>
          </cell>
        </row>
        <row r="22">
          <cell r="D22">
            <v>0</v>
          </cell>
        </row>
        <row r="23">
          <cell r="D23">
            <v>1057</v>
          </cell>
        </row>
        <row r="24">
          <cell r="D24">
            <v>197</v>
          </cell>
        </row>
        <row r="26">
          <cell r="D26">
            <v>326</v>
          </cell>
        </row>
        <row r="27">
          <cell r="D27">
            <v>321</v>
          </cell>
        </row>
        <row r="29">
          <cell r="D29">
            <v>6433</v>
          </cell>
        </row>
        <row r="33">
          <cell r="D33">
            <v>11673</v>
          </cell>
        </row>
        <row r="34">
          <cell r="D34">
            <v>179</v>
          </cell>
        </row>
        <row r="35">
          <cell r="D35">
            <v>0</v>
          </cell>
        </row>
        <row r="36">
          <cell r="D36">
            <v>20179</v>
          </cell>
        </row>
        <row r="37">
          <cell r="D37">
            <v>778</v>
          </cell>
        </row>
        <row r="43">
          <cell r="D43">
            <v>46542</v>
          </cell>
        </row>
      </sheetData>
      <sheetData sheetId="7"/>
      <sheetData sheetId="8">
        <row r="5">
          <cell r="D5">
            <v>3130</v>
          </cell>
        </row>
        <row r="11">
          <cell r="D11">
            <v>1144</v>
          </cell>
        </row>
        <row r="13">
          <cell r="D13">
            <v>104</v>
          </cell>
        </row>
        <row r="15">
          <cell r="D15">
            <v>13</v>
          </cell>
        </row>
        <row r="18">
          <cell r="D18">
            <v>327</v>
          </cell>
        </row>
        <row r="23">
          <cell r="D23">
            <v>1157</v>
          </cell>
        </row>
        <row r="24">
          <cell r="D24">
            <v>220</v>
          </cell>
        </row>
        <row r="26">
          <cell r="D26">
            <v>294</v>
          </cell>
        </row>
        <row r="27">
          <cell r="D27">
            <v>338</v>
          </cell>
        </row>
        <row r="29">
          <cell r="D29">
            <v>6727</v>
          </cell>
        </row>
        <row r="33">
          <cell r="D33">
            <v>11931</v>
          </cell>
        </row>
        <row r="34">
          <cell r="D34">
            <v>170</v>
          </cell>
        </row>
        <row r="35">
          <cell r="D35">
            <v>0</v>
          </cell>
        </row>
        <row r="36">
          <cell r="D36">
            <v>21709</v>
          </cell>
        </row>
        <row r="37">
          <cell r="D37">
            <v>523</v>
          </cell>
        </row>
        <row r="43">
          <cell r="D43">
            <v>42164</v>
          </cell>
        </row>
      </sheetData>
      <sheetData sheetId="9"/>
      <sheetData sheetId="10">
        <row r="5">
          <cell r="D5">
            <v>2567</v>
          </cell>
        </row>
        <row r="9">
          <cell r="D9">
            <v>20</v>
          </cell>
        </row>
        <row r="11">
          <cell r="D11">
            <v>1183</v>
          </cell>
        </row>
        <row r="13">
          <cell r="D13">
            <v>51</v>
          </cell>
        </row>
        <row r="15">
          <cell r="D15">
            <v>10</v>
          </cell>
        </row>
        <row r="18">
          <cell r="D18">
            <v>250</v>
          </cell>
        </row>
        <row r="21">
          <cell r="D21">
            <v>3</v>
          </cell>
        </row>
        <row r="22">
          <cell r="D22">
            <v>7</v>
          </cell>
        </row>
        <row r="23">
          <cell r="D23">
            <v>1046</v>
          </cell>
        </row>
        <row r="24">
          <cell r="D24">
            <v>231</v>
          </cell>
        </row>
        <row r="26">
          <cell r="D26">
            <v>219</v>
          </cell>
        </row>
        <row r="27">
          <cell r="D27">
            <v>200</v>
          </cell>
        </row>
        <row r="29">
          <cell r="D29">
            <v>5788</v>
          </cell>
        </row>
        <row r="33">
          <cell r="D33">
            <v>7074</v>
          </cell>
        </row>
        <row r="34">
          <cell r="D34">
            <v>279</v>
          </cell>
        </row>
        <row r="35">
          <cell r="D35">
            <v>0</v>
          </cell>
        </row>
        <row r="36">
          <cell r="D36">
            <v>23182</v>
          </cell>
        </row>
        <row r="37">
          <cell r="D37">
            <v>128</v>
          </cell>
        </row>
        <row r="43">
          <cell r="D43">
            <v>40386</v>
          </cell>
        </row>
      </sheetData>
      <sheetData sheetId="11"/>
      <sheetData sheetId="12">
        <row r="5">
          <cell r="D5">
            <v>3304</v>
          </cell>
        </row>
        <row r="9">
          <cell r="D9">
            <v>9</v>
          </cell>
        </row>
        <row r="11">
          <cell r="D11">
            <v>1284</v>
          </cell>
        </row>
        <row r="13">
          <cell r="D13">
            <v>35</v>
          </cell>
        </row>
        <row r="15">
          <cell r="D15">
            <v>12</v>
          </cell>
        </row>
        <row r="17">
          <cell r="D17">
            <v>4</v>
          </cell>
        </row>
        <row r="18">
          <cell r="D18">
            <v>293</v>
          </cell>
        </row>
        <row r="21">
          <cell r="D21">
            <v>2</v>
          </cell>
        </row>
        <row r="22">
          <cell r="D22">
            <v>8</v>
          </cell>
        </row>
        <row r="23">
          <cell r="D23">
            <v>995</v>
          </cell>
        </row>
        <row r="24">
          <cell r="D24">
            <v>253</v>
          </cell>
        </row>
        <row r="26">
          <cell r="D26">
            <v>280</v>
          </cell>
        </row>
        <row r="27">
          <cell r="D27">
            <v>270</v>
          </cell>
        </row>
        <row r="29">
          <cell r="D29">
            <v>6754</v>
          </cell>
        </row>
        <row r="34">
          <cell r="D34">
            <v>6291</v>
          </cell>
        </row>
        <row r="35">
          <cell r="D35">
            <v>199</v>
          </cell>
        </row>
        <row r="36">
          <cell r="D36">
            <v>0</v>
          </cell>
        </row>
        <row r="37">
          <cell r="D37">
            <v>17135</v>
          </cell>
        </row>
        <row r="38">
          <cell r="D38">
            <v>1472</v>
          </cell>
        </row>
        <row r="44">
          <cell r="D44">
            <v>40044</v>
          </cell>
        </row>
      </sheetData>
      <sheetData sheetId="13"/>
      <sheetData sheetId="14">
        <row r="5">
          <cell r="D5">
            <v>3618</v>
          </cell>
        </row>
        <row r="11">
          <cell r="D11">
            <v>739</v>
          </cell>
        </row>
        <row r="13">
          <cell r="D13">
            <v>66</v>
          </cell>
        </row>
        <row r="15">
          <cell r="D15">
            <v>12</v>
          </cell>
        </row>
        <row r="18">
          <cell r="D18">
            <v>212</v>
          </cell>
        </row>
        <row r="23">
          <cell r="D23">
            <v>1047</v>
          </cell>
        </row>
        <row r="24">
          <cell r="D24">
            <v>166</v>
          </cell>
        </row>
        <row r="26">
          <cell r="D26">
            <v>275</v>
          </cell>
        </row>
        <row r="27">
          <cell r="D27">
            <v>276</v>
          </cell>
        </row>
        <row r="29">
          <cell r="D29">
            <v>6411</v>
          </cell>
        </row>
        <row r="34">
          <cell r="D34">
            <v>7399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9778</v>
          </cell>
        </row>
        <row r="38">
          <cell r="D38">
            <v>929</v>
          </cell>
        </row>
        <row r="44">
          <cell r="D44">
            <v>36922</v>
          </cell>
        </row>
      </sheetData>
      <sheetData sheetId="15"/>
      <sheetData sheetId="16">
        <row r="5">
          <cell r="D5">
            <v>2743</v>
          </cell>
        </row>
        <row r="11">
          <cell r="D11">
            <v>602</v>
          </cell>
        </row>
        <row r="13">
          <cell r="D13">
            <v>63</v>
          </cell>
        </row>
        <row r="15">
          <cell r="D15">
            <v>10</v>
          </cell>
        </row>
        <row r="17">
          <cell r="D17">
            <v>0</v>
          </cell>
        </row>
        <row r="18">
          <cell r="D18">
            <v>179</v>
          </cell>
        </row>
        <row r="23">
          <cell r="D23">
            <v>871</v>
          </cell>
        </row>
        <row r="24">
          <cell r="D24">
            <v>147</v>
          </cell>
        </row>
        <row r="26">
          <cell r="D26">
            <v>273</v>
          </cell>
        </row>
        <row r="27">
          <cell r="D27">
            <v>255</v>
          </cell>
        </row>
        <row r="29">
          <cell r="D29">
            <v>5171</v>
          </cell>
        </row>
        <row r="34">
          <cell r="D34">
            <v>5150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9366</v>
          </cell>
        </row>
        <row r="38">
          <cell r="D38">
            <v>1706</v>
          </cell>
        </row>
        <row r="44">
          <cell r="D44">
            <v>33098</v>
          </cell>
        </row>
      </sheetData>
      <sheetData sheetId="17"/>
      <sheetData sheetId="18">
        <row r="5">
          <cell r="D5">
            <v>2979</v>
          </cell>
        </row>
        <row r="11">
          <cell r="D11">
            <v>723</v>
          </cell>
        </row>
        <row r="13">
          <cell r="D13">
            <v>135</v>
          </cell>
        </row>
        <row r="15">
          <cell r="D15">
            <v>13</v>
          </cell>
        </row>
        <row r="18">
          <cell r="D18">
            <v>640</v>
          </cell>
        </row>
        <row r="23">
          <cell r="D23">
            <v>971</v>
          </cell>
        </row>
        <row r="24">
          <cell r="D24">
            <v>142</v>
          </cell>
        </row>
        <row r="26">
          <cell r="D26">
            <v>143</v>
          </cell>
        </row>
        <row r="28">
          <cell r="D28">
            <v>271</v>
          </cell>
        </row>
        <row r="29">
          <cell r="D29">
            <v>273</v>
          </cell>
        </row>
        <row r="31">
          <cell r="D31">
            <v>6394</v>
          </cell>
        </row>
        <row r="36">
          <cell r="D36">
            <v>5039</v>
          </cell>
        </row>
        <row r="39">
          <cell r="D39">
            <v>17420</v>
          </cell>
        </row>
        <row r="40">
          <cell r="D40">
            <v>1305</v>
          </cell>
        </row>
        <row r="46">
          <cell r="D46">
            <v>46610</v>
          </cell>
        </row>
      </sheetData>
      <sheetData sheetId="19"/>
      <sheetData sheetId="20">
        <row r="5">
          <cell r="D5">
            <v>3162</v>
          </cell>
        </row>
        <row r="6">
          <cell r="D6">
            <v>3162</v>
          </cell>
        </row>
        <row r="8">
          <cell r="D8">
            <v>0</v>
          </cell>
        </row>
        <row r="11">
          <cell r="D11">
            <v>775</v>
          </cell>
        </row>
        <row r="12">
          <cell r="D12">
            <v>775</v>
          </cell>
        </row>
        <row r="13">
          <cell r="D13">
            <v>72</v>
          </cell>
        </row>
        <row r="14">
          <cell r="D14">
            <v>72</v>
          </cell>
        </row>
        <row r="15">
          <cell r="D15">
            <v>23</v>
          </cell>
        </row>
        <row r="16">
          <cell r="D16">
            <v>23</v>
          </cell>
        </row>
        <row r="18">
          <cell r="D18">
            <v>690</v>
          </cell>
        </row>
        <row r="19">
          <cell r="D19">
            <v>690</v>
          </cell>
        </row>
        <row r="20">
          <cell r="D20">
            <v>4722</v>
          </cell>
        </row>
        <row r="23">
          <cell r="D23">
            <v>1048</v>
          </cell>
        </row>
        <row r="24">
          <cell r="D24">
            <v>156</v>
          </cell>
        </row>
        <row r="25">
          <cell r="D25">
            <v>322</v>
          </cell>
        </row>
        <row r="26">
          <cell r="D26">
            <v>1526</v>
          </cell>
        </row>
        <row r="27">
          <cell r="D27">
            <v>472</v>
          </cell>
        </row>
        <row r="28">
          <cell r="D28">
            <v>261</v>
          </cell>
        </row>
        <row r="29">
          <cell r="D29">
            <v>342</v>
          </cell>
        </row>
        <row r="30">
          <cell r="D30">
            <v>1075</v>
          </cell>
        </row>
        <row r="31">
          <cell r="D31">
            <v>7323</v>
          </cell>
        </row>
        <row r="36">
          <cell r="D36">
            <v>10969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17209</v>
          </cell>
        </row>
        <row r="40">
          <cell r="D40">
            <v>3816</v>
          </cell>
        </row>
        <row r="41">
          <cell r="D41">
            <v>31994</v>
          </cell>
        </row>
        <row r="43">
          <cell r="D43">
            <v>39317</v>
          </cell>
        </row>
        <row r="46">
          <cell r="D46">
            <v>39990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1AFD-7B4C-460E-AE00-781E21A7B241}">
  <dimension ref="A1:P84"/>
  <sheetViews>
    <sheetView showGridLines="0" tabSelected="1" zoomScale="80" zoomScaleNormal="80" workbookViewId="0">
      <selection activeCell="P43" sqref="P43"/>
    </sheetView>
  </sheetViews>
  <sheetFormatPr defaultRowHeight="17.25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19.33203125" style="1" bestFit="1" customWidth="1"/>
    <col min="17" max="246" width="8.88671875" style="1"/>
    <col min="247" max="247" width="3.21875" style="1" customWidth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 customWidth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2" width="19.33203125" style="1" bestFit="1" customWidth="1"/>
    <col min="263" max="265" width="9" style="1" bestFit="1" customWidth="1"/>
    <col min="266" max="266" width="9.5546875" style="1" bestFit="1" customWidth="1"/>
    <col min="267" max="267" width="9" style="1" bestFit="1" customWidth="1"/>
    <col min="268" max="268" width="9.5546875" style="1" bestFit="1" customWidth="1"/>
    <col min="269" max="502" width="8.88671875" style="1"/>
    <col min="503" max="503" width="3.21875" style="1" customWidth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 customWidth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8" width="19.33203125" style="1" bestFit="1" customWidth="1"/>
    <col min="519" max="521" width="9" style="1" bestFit="1" customWidth="1"/>
    <col min="522" max="522" width="9.5546875" style="1" bestFit="1" customWidth="1"/>
    <col min="523" max="523" width="9" style="1" bestFit="1" customWidth="1"/>
    <col min="524" max="524" width="9.5546875" style="1" bestFit="1" customWidth="1"/>
    <col min="525" max="758" width="8.88671875" style="1"/>
    <col min="759" max="759" width="3.21875" style="1" customWidth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 customWidth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4" width="19.33203125" style="1" bestFit="1" customWidth="1"/>
    <col min="775" max="777" width="9" style="1" bestFit="1" customWidth="1"/>
    <col min="778" max="778" width="9.5546875" style="1" bestFit="1" customWidth="1"/>
    <col min="779" max="779" width="9" style="1" bestFit="1" customWidth="1"/>
    <col min="780" max="780" width="9.5546875" style="1" bestFit="1" customWidth="1"/>
    <col min="781" max="1014" width="8.88671875" style="1"/>
    <col min="1015" max="1015" width="3.21875" style="1" customWidth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 customWidth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0" width="19.33203125" style="1" bestFit="1" customWidth="1"/>
    <col min="1031" max="1033" width="9" style="1" bestFit="1" customWidth="1"/>
    <col min="1034" max="1034" width="9.5546875" style="1" bestFit="1" customWidth="1"/>
    <col min="1035" max="1035" width="9" style="1" bestFit="1" customWidth="1"/>
    <col min="1036" max="1036" width="9.5546875" style="1" bestFit="1" customWidth="1"/>
    <col min="1037" max="1270" width="8.88671875" style="1"/>
    <col min="1271" max="1271" width="3.21875" style="1" customWidth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 customWidth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6" width="19.33203125" style="1" bestFit="1" customWidth="1"/>
    <col min="1287" max="1289" width="9" style="1" bestFit="1" customWidth="1"/>
    <col min="1290" max="1290" width="9.5546875" style="1" bestFit="1" customWidth="1"/>
    <col min="1291" max="1291" width="9" style="1" bestFit="1" customWidth="1"/>
    <col min="1292" max="1292" width="9.5546875" style="1" bestFit="1" customWidth="1"/>
    <col min="1293" max="1526" width="8.88671875" style="1"/>
    <col min="1527" max="1527" width="3.21875" style="1" customWidth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 customWidth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2" width="19.33203125" style="1" bestFit="1" customWidth="1"/>
    <col min="1543" max="1545" width="9" style="1" bestFit="1" customWidth="1"/>
    <col min="1546" max="1546" width="9.5546875" style="1" bestFit="1" customWidth="1"/>
    <col min="1547" max="1547" width="9" style="1" bestFit="1" customWidth="1"/>
    <col min="1548" max="1548" width="9.5546875" style="1" bestFit="1" customWidth="1"/>
    <col min="1549" max="1782" width="8.88671875" style="1"/>
    <col min="1783" max="1783" width="3.21875" style="1" customWidth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 customWidth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8" width="19.33203125" style="1" bestFit="1" customWidth="1"/>
    <col min="1799" max="1801" width="9" style="1" bestFit="1" customWidth="1"/>
    <col min="1802" max="1802" width="9.5546875" style="1" bestFit="1" customWidth="1"/>
    <col min="1803" max="1803" width="9" style="1" bestFit="1" customWidth="1"/>
    <col min="1804" max="1804" width="9.5546875" style="1" bestFit="1" customWidth="1"/>
    <col min="1805" max="2038" width="8.88671875" style="1"/>
    <col min="2039" max="2039" width="3.21875" style="1" customWidth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 customWidth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4" width="19.33203125" style="1" bestFit="1" customWidth="1"/>
    <col min="2055" max="2057" width="9" style="1" bestFit="1" customWidth="1"/>
    <col min="2058" max="2058" width="9.5546875" style="1" bestFit="1" customWidth="1"/>
    <col min="2059" max="2059" width="9" style="1" bestFit="1" customWidth="1"/>
    <col min="2060" max="2060" width="9.5546875" style="1" bestFit="1" customWidth="1"/>
    <col min="2061" max="2294" width="8.88671875" style="1"/>
    <col min="2295" max="2295" width="3.21875" style="1" customWidth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 customWidth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0" width="19.33203125" style="1" bestFit="1" customWidth="1"/>
    <col min="2311" max="2313" width="9" style="1" bestFit="1" customWidth="1"/>
    <col min="2314" max="2314" width="9.5546875" style="1" bestFit="1" customWidth="1"/>
    <col min="2315" max="2315" width="9" style="1" bestFit="1" customWidth="1"/>
    <col min="2316" max="2316" width="9.5546875" style="1" bestFit="1" customWidth="1"/>
    <col min="2317" max="2550" width="8.88671875" style="1"/>
    <col min="2551" max="2551" width="3.21875" style="1" customWidth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 customWidth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6" width="19.33203125" style="1" bestFit="1" customWidth="1"/>
    <col min="2567" max="2569" width="9" style="1" bestFit="1" customWidth="1"/>
    <col min="2570" max="2570" width="9.5546875" style="1" bestFit="1" customWidth="1"/>
    <col min="2571" max="2571" width="9" style="1" bestFit="1" customWidth="1"/>
    <col min="2572" max="2572" width="9.5546875" style="1" bestFit="1" customWidth="1"/>
    <col min="2573" max="2806" width="8.88671875" style="1"/>
    <col min="2807" max="2807" width="3.21875" style="1" customWidth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 customWidth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2" width="19.33203125" style="1" bestFit="1" customWidth="1"/>
    <col min="2823" max="2825" width="9" style="1" bestFit="1" customWidth="1"/>
    <col min="2826" max="2826" width="9.5546875" style="1" bestFit="1" customWidth="1"/>
    <col min="2827" max="2827" width="9" style="1" bestFit="1" customWidth="1"/>
    <col min="2828" max="2828" width="9.5546875" style="1" bestFit="1" customWidth="1"/>
    <col min="2829" max="3062" width="8.88671875" style="1"/>
    <col min="3063" max="3063" width="3.21875" style="1" customWidth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 customWidth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8" width="19.33203125" style="1" bestFit="1" customWidth="1"/>
    <col min="3079" max="3081" width="9" style="1" bestFit="1" customWidth="1"/>
    <col min="3082" max="3082" width="9.5546875" style="1" bestFit="1" customWidth="1"/>
    <col min="3083" max="3083" width="9" style="1" bestFit="1" customWidth="1"/>
    <col min="3084" max="3084" width="9.5546875" style="1" bestFit="1" customWidth="1"/>
    <col min="3085" max="3318" width="8.88671875" style="1"/>
    <col min="3319" max="3319" width="3.21875" style="1" customWidth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 customWidth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4" width="19.33203125" style="1" bestFit="1" customWidth="1"/>
    <col min="3335" max="3337" width="9" style="1" bestFit="1" customWidth="1"/>
    <col min="3338" max="3338" width="9.5546875" style="1" bestFit="1" customWidth="1"/>
    <col min="3339" max="3339" width="9" style="1" bestFit="1" customWidth="1"/>
    <col min="3340" max="3340" width="9.5546875" style="1" bestFit="1" customWidth="1"/>
    <col min="3341" max="3574" width="8.88671875" style="1"/>
    <col min="3575" max="3575" width="3.21875" style="1" customWidth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 customWidth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0" width="19.33203125" style="1" bestFit="1" customWidth="1"/>
    <col min="3591" max="3593" width="9" style="1" bestFit="1" customWidth="1"/>
    <col min="3594" max="3594" width="9.5546875" style="1" bestFit="1" customWidth="1"/>
    <col min="3595" max="3595" width="9" style="1" bestFit="1" customWidth="1"/>
    <col min="3596" max="3596" width="9.5546875" style="1" bestFit="1" customWidth="1"/>
    <col min="3597" max="3830" width="8.88671875" style="1"/>
    <col min="3831" max="3831" width="3.21875" style="1" customWidth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 customWidth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6" width="19.33203125" style="1" bestFit="1" customWidth="1"/>
    <col min="3847" max="3849" width="9" style="1" bestFit="1" customWidth="1"/>
    <col min="3850" max="3850" width="9.5546875" style="1" bestFit="1" customWidth="1"/>
    <col min="3851" max="3851" width="9" style="1" bestFit="1" customWidth="1"/>
    <col min="3852" max="3852" width="9.5546875" style="1" bestFit="1" customWidth="1"/>
    <col min="3853" max="4086" width="8.88671875" style="1"/>
    <col min="4087" max="4087" width="3.21875" style="1" customWidth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 customWidth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2" width="19.33203125" style="1" bestFit="1" customWidth="1"/>
    <col min="4103" max="4105" width="9" style="1" bestFit="1" customWidth="1"/>
    <col min="4106" max="4106" width="9.5546875" style="1" bestFit="1" customWidth="1"/>
    <col min="4107" max="4107" width="9" style="1" bestFit="1" customWidth="1"/>
    <col min="4108" max="4108" width="9.5546875" style="1" bestFit="1" customWidth="1"/>
    <col min="4109" max="4342" width="8.88671875" style="1"/>
    <col min="4343" max="4343" width="3.21875" style="1" customWidth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 customWidth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8" width="19.33203125" style="1" bestFit="1" customWidth="1"/>
    <col min="4359" max="4361" width="9" style="1" bestFit="1" customWidth="1"/>
    <col min="4362" max="4362" width="9.5546875" style="1" bestFit="1" customWidth="1"/>
    <col min="4363" max="4363" width="9" style="1" bestFit="1" customWidth="1"/>
    <col min="4364" max="4364" width="9.5546875" style="1" bestFit="1" customWidth="1"/>
    <col min="4365" max="4598" width="8.88671875" style="1"/>
    <col min="4599" max="4599" width="3.21875" style="1" customWidth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 customWidth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4" width="19.33203125" style="1" bestFit="1" customWidth="1"/>
    <col min="4615" max="4617" width="9" style="1" bestFit="1" customWidth="1"/>
    <col min="4618" max="4618" width="9.5546875" style="1" bestFit="1" customWidth="1"/>
    <col min="4619" max="4619" width="9" style="1" bestFit="1" customWidth="1"/>
    <col min="4620" max="4620" width="9.5546875" style="1" bestFit="1" customWidth="1"/>
    <col min="4621" max="4854" width="8.88671875" style="1"/>
    <col min="4855" max="4855" width="3.21875" style="1" customWidth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 customWidth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0" width="19.33203125" style="1" bestFit="1" customWidth="1"/>
    <col min="4871" max="4873" width="9" style="1" bestFit="1" customWidth="1"/>
    <col min="4874" max="4874" width="9.5546875" style="1" bestFit="1" customWidth="1"/>
    <col min="4875" max="4875" width="9" style="1" bestFit="1" customWidth="1"/>
    <col min="4876" max="4876" width="9.5546875" style="1" bestFit="1" customWidth="1"/>
    <col min="4877" max="5110" width="8.88671875" style="1"/>
    <col min="5111" max="5111" width="3.21875" style="1" customWidth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 customWidth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6" width="19.33203125" style="1" bestFit="1" customWidth="1"/>
    <col min="5127" max="5129" width="9" style="1" bestFit="1" customWidth="1"/>
    <col min="5130" max="5130" width="9.5546875" style="1" bestFit="1" customWidth="1"/>
    <col min="5131" max="5131" width="9" style="1" bestFit="1" customWidth="1"/>
    <col min="5132" max="5132" width="9.5546875" style="1" bestFit="1" customWidth="1"/>
    <col min="5133" max="5366" width="8.88671875" style="1"/>
    <col min="5367" max="5367" width="3.21875" style="1" customWidth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 customWidth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2" width="19.33203125" style="1" bestFit="1" customWidth="1"/>
    <col min="5383" max="5385" width="9" style="1" bestFit="1" customWidth="1"/>
    <col min="5386" max="5386" width="9.5546875" style="1" bestFit="1" customWidth="1"/>
    <col min="5387" max="5387" width="9" style="1" bestFit="1" customWidth="1"/>
    <col min="5388" max="5388" width="9.5546875" style="1" bestFit="1" customWidth="1"/>
    <col min="5389" max="5622" width="8.88671875" style="1"/>
    <col min="5623" max="5623" width="3.21875" style="1" customWidth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 customWidth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8" width="19.33203125" style="1" bestFit="1" customWidth="1"/>
    <col min="5639" max="5641" width="9" style="1" bestFit="1" customWidth="1"/>
    <col min="5642" max="5642" width="9.5546875" style="1" bestFit="1" customWidth="1"/>
    <col min="5643" max="5643" width="9" style="1" bestFit="1" customWidth="1"/>
    <col min="5644" max="5644" width="9.5546875" style="1" bestFit="1" customWidth="1"/>
    <col min="5645" max="5878" width="8.88671875" style="1"/>
    <col min="5879" max="5879" width="3.21875" style="1" customWidth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 customWidth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4" width="19.33203125" style="1" bestFit="1" customWidth="1"/>
    <col min="5895" max="5897" width="9" style="1" bestFit="1" customWidth="1"/>
    <col min="5898" max="5898" width="9.5546875" style="1" bestFit="1" customWidth="1"/>
    <col min="5899" max="5899" width="9" style="1" bestFit="1" customWidth="1"/>
    <col min="5900" max="5900" width="9.5546875" style="1" bestFit="1" customWidth="1"/>
    <col min="5901" max="6134" width="8.88671875" style="1"/>
    <col min="6135" max="6135" width="3.21875" style="1" customWidth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 customWidth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0" width="19.33203125" style="1" bestFit="1" customWidth="1"/>
    <col min="6151" max="6153" width="9" style="1" bestFit="1" customWidth="1"/>
    <col min="6154" max="6154" width="9.5546875" style="1" bestFit="1" customWidth="1"/>
    <col min="6155" max="6155" width="9" style="1" bestFit="1" customWidth="1"/>
    <col min="6156" max="6156" width="9.5546875" style="1" bestFit="1" customWidth="1"/>
    <col min="6157" max="6390" width="8.88671875" style="1"/>
    <col min="6391" max="6391" width="3.21875" style="1" customWidth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 customWidth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6" width="19.33203125" style="1" bestFit="1" customWidth="1"/>
    <col min="6407" max="6409" width="9" style="1" bestFit="1" customWidth="1"/>
    <col min="6410" max="6410" width="9.5546875" style="1" bestFit="1" customWidth="1"/>
    <col min="6411" max="6411" width="9" style="1" bestFit="1" customWidth="1"/>
    <col min="6412" max="6412" width="9.5546875" style="1" bestFit="1" customWidth="1"/>
    <col min="6413" max="6646" width="8.88671875" style="1"/>
    <col min="6647" max="6647" width="3.21875" style="1" customWidth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 customWidth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2" width="19.33203125" style="1" bestFit="1" customWidth="1"/>
    <col min="6663" max="6665" width="9" style="1" bestFit="1" customWidth="1"/>
    <col min="6666" max="6666" width="9.5546875" style="1" bestFit="1" customWidth="1"/>
    <col min="6667" max="6667" width="9" style="1" bestFit="1" customWidth="1"/>
    <col min="6668" max="6668" width="9.5546875" style="1" bestFit="1" customWidth="1"/>
    <col min="6669" max="6902" width="8.88671875" style="1"/>
    <col min="6903" max="6903" width="3.21875" style="1" customWidth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 customWidth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8" width="19.33203125" style="1" bestFit="1" customWidth="1"/>
    <col min="6919" max="6921" width="9" style="1" bestFit="1" customWidth="1"/>
    <col min="6922" max="6922" width="9.5546875" style="1" bestFit="1" customWidth="1"/>
    <col min="6923" max="6923" width="9" style="1" bestFit="1" customWidth="1"/>
    <col min="6924" max="6924" width="9.5546875" style="1" bestFit="1" customWidth="1"/>
    <col min="6925" max="7158" width="8.88671875" style="1"/>
    <col min="7159" max="7159" width="3.21875" style="1" customWidth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 customWidth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4" width="19.33203125" style="1" bestFit="1" customWidth="1"/>
    <col min="7175" max="7177" width="9" style="1" bestFit="1" customWidth="1"/>
    <col min="7178" max="7178" width="9.5546875" style="1" bestFit="1" customWidth="1"/>
    <col min="7179" max="7179" width="9" style="1" bestFit="1" customWidth="1"/>
    <col min="7180" max="7180" width="9.5546875" style="1" bestFit="1" customWidth="1"/>
    <col min="7181" max="7414" width="8.88671875" style="1"/>
    <col min="7415" max="7415" width="3.21875" style="1" customWidth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 customWidth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0" width="19.33203125" style="1" bestFit="1" customWidth="1"/>
    <col min="7431" max="7433" width="9" style="1" bestFit="1" customWidth="1"/>
    <col min="7434" max="7434" width="9.5546875" style="1" bestFit="1" customWidth="1"/>
    <col min="7435" max="7435" width="9" style="1" bestFit="1" customWidth="1"/>
    <col min="7436" max="7436" width="9.5546875" style="1" bestFit="1" customWidth="1"/>
    <col min="7437" max="7670" width="8.88671875" style="1"/>
    <col min="7671" max="7671" width="3.21875" style="1" customWidth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 customWidth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6" width="19.33203125" style="1" bestFit="1" customWidth="1"/>
    <col min="7687" max="7689" width="9" style="1" bestFit="1" customWidth="1"/>
    <col min="7690" max="7690" width="9.5546875" style="1" bestFit="1" customWidth="1"/>
    <col min="7691" max="7691" width="9" style="1" bestFit="1" customWidth="1"/>
    <col min="7692" max="7692" width="9.5546875" style="1" bestFit="1" customWidth="1"/>
    <col min="7693" max="7926" width="8.88671875" style="1"/>
    <col min="7927" max="7927" width="3.21875" style="1" customWidth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 customWidth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2" width="19.33203125" style="1" bestFit="1" customWidth="1"/>
    <col min="7943" max="7945" width="9" style="1" bestFit="1" customWidth="1"/>
    <col min="7946" max="7946" width="9.5546875" style="1" bestFit="1" customWidth="1"/>
    <col min="7947" max="7947" width="9" style="1" bestFit="1" customWidth="1"/>
    <col min="7948" max="7948" width="9.5546875" style="1" bestFit="1" customWidth="1"/>
    <col min="7949" max="8182" width="8.88671875" style="1"/>
    <col min="8183" max="8183" width="3.21875" style="1" customWidth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 customWidth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8" width="19.33203125" style="1" bestFit="1" customWidth="1"/>
    <col min="8199" max="8201" width="9" style="1" bestFit="1" customWidth="1"/>
    <col min="8202" max="8202" width="9.5546875" style="1" bestFit="1" customWidth="1"/>
    <col min="8203" max="8203" width="9" style="1" bestFit="1" customWidth="1"/>
    <col min="8204" max="8204" width="9.5546875" style="1" bestFit="1" customWidth="1"/>
    <col min="8205" max="8438" width="8.88671875" style="1"/>
    <col min="8439" max="8439" width="3.21875" style="1" customWidth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 customWidth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4" width="19.33203125" style="1" bestFit="1" customWidth="1"/>
    <col min="8455" max="8457" width="9" style="1" bestFit="1" customWidth="1"/>
    <col min="8458" max="8458" width="9.5546875" style="1" bestFit="1" customWidth="1"/>
    <col min="8459" max="8459" width="9" style="1" bestFit="1" customWidth="1"/>
    <col min="8460" max="8460" width="9.5546875" style="1" bestFit="1" customWidth="1"/>
    <col min="8461" max="8694" width="8.88671875" style="1"/>
    <col min="8695" max="8695" width="3.21875" style="1" customWidth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 customWidth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0" width="19.33203125" style="1" bestFit="1" customWidth="1"/>
    <col min="8711" max="8713" width="9" style="1" bestFit="1" customWidth="1"/>
    <col min="8714" max="8714" width="9.5546875" style="1" bestFit="1" customWidth="1"/>
    <col min="8715" max="8715" width="9" style="1" bestFit="1" customWidth="1"/>
    <col min="8716" max="8716" width="9.5546875" style="1" bestFit="1" customWidth="1"/>
    <col min="8717" max="8950" width="8.88671875" style="1"/>
    <col min="8951" max="8951" width="3.21875" style="1" customWidth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 customWidth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6" width="19.33203125" style="1" bestFit="1" customWidth="1"/>
    <col min="8967" max="8969" width="9" style="1" bestFit="1" customWidth="1"/>
    <col min="8970" max="8970" width="9.5546875" style="1" bestFit="1" customWidth="1"/>
    <col min="8971" max="8971" width="9" style="1" bestFit="1" customWidth="1"/>
    <col min="8972" max="8972" width="9.5546875" style="1" bestFit="1" customWidth="1"/>
    <col min="8973" max="9206" width="8.88671875" style="1"/>
    <col min="9207" max="9207" width="3.21875" style="1" customWidth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 customWidth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2" width="19.33203125" style="1" bestFit="1" customWidth="1"/>
    <col min="9223" max="9225" width="9" style="1" bestFit="1" customWidth="1"/>
    <col min="9226" max="9226" width="9.5546875" style="1" bestFit="1" customWidth="1"/>
    <col min="9227" max="9227" width="9" style="1" bestFit="1" customWidth="1"/>
    <col min="9228" max="9228" width="9.5546875" style="1" bestFit="1" customWidth="1"/>
    <col min="9229" max="9462" width="8.88671875" style="1"/>
    <col min="9463" max="9463" width="3.21875" style="1" customWidth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 customWidth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8" width="19.33203125" style="1" bestFit="1" customWidth="1"/>
    <col min="9479" max="9481" width="9" style="1" bestFit="1" customWidth="1"/>
    <col min="9482" max="9482" width="9.5546875" style="1" bestFit="1" customWidth="1"/>
    <col min="9483" max="9483" width="9" style="1" bestFit="1" customWidth="1"/>
    <col min="9484" max="9484" width="9.5546875" style="1" bestFit="1" customWidth="1"/>
    <col min="9485" max="9718" width="8.88671875" style="1"/>
    <col min="9719" max="9719" width="3.21875" style="1" customWidth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 customWidth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4" width="19.33203125" style="1" bestFit="1" customWidth="1"/>
    <col min="9735" max="9737" width="9" style="1" bestFit="1" customWidth="1"/>
    <col min="9738" max="9738" width="9.5546875" style="1" bestFit="1" customWidth="1"/>
    <col min="9739" max="9739" width="9" style="1" bestFit="1" customWidth="1"/>
    <col min="9740" max="9740" width="9.5546875" style="1" bestFit="1" customWidth="1"/>
    <col min="9741" max="9974" width="8.88671875" style="1"/>
    <col min="9975" max="9975" width="3.21875" style="1" customWidth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 customWidth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0" width="19.33203125" style="1" bestFit="1" customWidth="1"/>
    <col min="9991" max="9993" width="9" style="1" bestFit="1" customWidth="1"/>
    <col min="9994" max="9994" width="9.5546875" style="1" bestFit="1" customWidth="1"/>
    <col min="9995" max="9995" width="9" style="1" bestFit="1" customWidth="1"/>
    <col min="9996" max="9996" width="9.5546875" style="1" bestFit="1" customWidth="1"/>
    <col min="9997" max="10230" width="8.88671875" style="1"/>
    <col min="10231" max="10231" width="3.21875" style="1" customWidth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 customWidth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6" width="19.33203125" style="1" bestFit="1" customWidth="1"/>
    <col min="10247" max="10249" width="9" style="1" bestFit="1" customWidth="1"/>
    <col min="10250" max="10250" width="9.5546875" style="1" bestFit="1" customWidth="1"/>
    <col min="10251" max="10251" width="9" style="1" bestFit="1" customWidth="1"/>
    <col min="10252" max="10252" width="9.5546875" style="1" bestFit="1" customWidth="1"/>
    <col min="10253" max="10486" width="8.88671875" style="1"/>
    <col min="10487" max="10487" width="3.21875" style="1" customWidth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 customWidth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2" width="19.33203125" style="1" bestFit="1" customWidth="1"/>
    <col min="10503" max="10505" width="9" style="1" bestFit="1" customWidth="1"/>
    <col min="10506" max="10506" width="9.5546875" style="1" bestFit="1" customWidth="1"/>
    <col min="10507" max="10507" width="9" style="1" bestFit="1" customWidth="1"/>
    <col min="10508" max="10508" width="9.5546875" style="1" bestFit="1" customWidth="1"/>
    <col min="10509" max="10742" width="8.88671875" style="1"/>
    <col min="10743" max="10743" width="3.21875" style="1" customWidth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 customWidth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8" width="19.33203125" style="1" bestFit="1" customWidth="1"/>
    <col min="10759" max="10761" width="9" style="1" bestFit="1" customWidth="1"/>
    <col min="10762" max="10762" width="9.5546875" style="1" bestFit="1" customWidth="1"/>
    <col min="10763" max="10763" width="9" style="1" bestFit="1" customWidth="1"/>
    <col min="10764" max="10764" width="9.5546875" style="1" bestFit="1" customWidth="1"/>
    <col min="10765" max="10998" width="8.88671875" style="1"/>
    <col min="10999" max="10999" width="3.21875" style="1" customWidth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 customWidth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4" width="19.33203125" style="1" bestFit="1" customWidth="1"/>
    <col min="11015" max="11017" width="9" style="1" bestFit="1" customWidth="1"/>
    <col min="11018" max="11018" width="9.5546875" style="1" bestFit="1" customWidth="1"/>
    <col min="11019" max="11019" width="9" style="1" bestFit="1" customWidth="1"/>
    <col min="11020" max="11020" width="9.5546875" style="1" bestFit="1" customWidth="1"/>
    <col min="11021" max="11254" width="8.88671875" style="1"/>
    <col min="11255" max="11255" width="3.21875" style="1" customWidth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 customWidth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0" width="19.33203125" style="1" bestFit="1" customWidth="1"/>
    <col min="11271" max="11273" width="9" style="1" bestFit="1" customWidth="1"/>
    <col min="11274" max="11274" width="9.5546875" style="1" bestFit="1" customWidth="1"/>
    <col min="11275" max="11275" width="9" style="1" bestFit="1" customWidth="1"/>
    <col min="11276" max="11276" width="9.5546875" style="1" bestFit="1" customWidth="1"/>
    <col min="11277" max="11510" width="8.88671875" style="1"/>
    <col min="11511" max="11511" width="3.21875" style="1" customWidth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 customWidth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6" width="19.33203125" style="1" bestFit="1" customWidth="1"/>
    <col min="11527" max="11529" width="9" style="1" bestFit="1" customWidth="1"/>
    <col min="11530" max="11530" width="9.5546875" style="1" bestFit="1" customWidth="1"/>
    <col min="11531" max="11531" width="9" style="1" bestFit="1" customWidth="1"/>
    <col min="11532" max="11532" width="9.5546875" style="1" bestFit="1" customWidth="1"/>
    <col min="11533" max="11766" width="8.88671875" style="1"/>
    <col min="11767" max="11767" width="3.21875" style="1" customWidth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 customWidth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2" width="19.33203125" style="1" bestFit="1" customWidth="1"/>
    <col min="11783" max="11785" width="9" style="1" bestFit="1" customWidth="1"/>
    <col min="11786" max="11786" width="9.5546875" style="1" bestFit="1" customWidth="1"/>
    <col min="11787" max="11787" width="9" style="1" bestFit="1" customWidth="1"/>
    <col min="11788" max="11788" width="9.5546875" style="1" bestFit="1" customWidth="1"/>
    <col min="11789" max="12022" width="8.88671875" style="1"/>
    <col min="12023" max="12023" width="3.21875" style="1" customWidth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 customWidth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8" width="19.33203125" style="1" bestFit="1" customWidth="1"/>
    <col min="12039" max="12041" width="9" style="1" bestFit="1" customWidth="1"/>
    <col min="12042" max="12042" width="9.5546875" style="1" bestFit="1" customWidth="1"/>
    <col min="12043" max="12043" width="9" style="1" bestFit="1" customWidth="1"/>
    <col min="12044" max="12044" width="9.5546875" style="1" bestFit="1" customWidth="1"/>
    <col min="12045" max="12278" width="8.88671875" style="1"/>
    <col min="12279" max="12279" width="3.21875" style="1" customWidth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 customWidth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4" width="19.33203125" style="1" bestFit="1" customWidth="1"/>
    <col min="12295" max="12297" width="9" style="1" bestFit="1" customWidth="1"/>
    <col min="12298" max="12298" width="9.5546875" style="1" bestFit="1" customWidth="1"/>
    <col min="12299" max="12299" width="9" style="1" bestFit="1" customWidth="1"/>
    <col min="12300" max="12300" width="9.5546875" style="1" bestFit="1" customWidth="1"/>
    <col min="12301" max="12534" width="8.88671875" style="1"/>
    <col min="12535" max="12535" width="3.21875" style="1" customWidth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 customWidth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0" width="19.33203125" style="1" bestFit="1" customWidth="1"/>
    <col min="12551" max="12553" width="9" style="1" bestFit="1" customWidth="1"/>
    <col min="12554" max="12554" width="9.5546875" style="1" bestFit="1" customWidth="1"/>
    <col min="12555" max="12555" width="9" style="1" bestFit="1" customWidth="1"/>
    <col min="12556" max="12556" width="9.5546875" style="1" bestFit="1" customWidth="1"/>
    <col min="12557" max="12790" width="8.88671875" style="1"/>
    <col min="12791" max="12791" width="3.21875" style="1" customWidth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 customWidth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6" width="19.33203125" style="1" bestFit="1" customWidth="1"/>
    <col min="12807" max="12809" width="9" style="1" bestFit="1" customWidth="1"/>
    <col min="12810" max="12810" width="9.5546875" style="1" bestFit="1" customWidth="1"/>
    <col min="12811" max="12811" width="9" style="1" bestFit="1" customWidth="1"/>
    <col min="12812" max="12812" width="9.5546875" style="1" bestFit="1" customWidth="1"/>
    <col min="12813" max="13046" width="8.88671875" style="1"/>
    <col min="13047" max="13047" width="3.21875" style="1" customWidth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 customWidth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2" width="19.33203125" style="1" bestFit="1" customWidth="1"/>
    <col min="13063" max="13065" width="9" style="1" bestFit="1" customWidth="1"/>
    <col min="13066" max="13066" width="9.5546875" style="1" bestFit="1" customWidth="1"/>
    <col min="13067" max="13067" width="9" style="1" bestFit="1" customWidth="1"/>
    <col min="13068" max="13068" width="9.5546875" style="1" bestFit="1" customWidth="1"/>
    <col min="13069" max="13302" width="8.88671875" style="1"/>
    <col min="13303" max="13303" width="3.21875" style="1" customWidth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 customWidth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8" width="19.33203125" style="1" bestFit="1" customWidth="1"/>
    <col min="13319" max="13321" width="9" style="1" bestFit="1" customWidth="1"/>
    <col min="13322" max="13322" width="9.5546875" style="1" bestFit="1" customWidth="1"/>
    <col min="13323" max="13323" width="9" style="1" bestFit="1" customWidth="1"/>
    <col min="13324" max="13324" width="9.5546875" style="1" bestFit="1" customWidth="1"/>
    <col min="13325" max="13558" width="8.88671875" style="1"/>
    <col min="13559" max="13559" width="3.21875" style="1" customWidth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 customWidth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4" width="19.33203125" style="1" bestFit="1" customWidth="1"/>
    <col min="13575" max="13577" width="9" style="1" bestFit="1" customWidth="1"/>
    <col min="13578" max="13578" width="9.5546875" style="1" bestFit="1" customWidth="1"/>
    <col min="13579" max="13579" width="9" style="1" bestFit="1" customWidth="1"/>
    <col min="13580" max="13580" width="9.5546875" style="1" bestFit="1" customWidth="1"/>
    <col min="13581" max="13814" width="8.88671875" style="1"/>
    <col min="13815" max="13815" width="3.21875" style="1" customWidth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 customWidth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0" width="19.33203125" style="1" bestFit="1" customWidth="1"/>
    <col min="13831" max="13833" width="9" style="1" bestFit="1" customWidth="1"/>
    <col min="13834" max="13834" width="9.5546875" style="1" bestFit="1" customWidth="1"/>
    <col min="13835" max="13835" width="9" style="1" bestFit="1" customWidth="1"/>
    <col min="13836" max="13836" width="9.5546875" style="1" bestFit="1" customWidth="1"/>
    <col min="13837" max="14070" width="8.88671875" style="1"/>
    <col min="14071" max="14071" width="3.21875" style="1" customWidth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 customWidth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6" width="19.33203125" style="1" bestFit="1" customWidth="1"/>
    <col min="14087" max="14089" width="9" style="1" bestFit="1" customWidth="1"/>
    <col min="14090" max="14090" width="9.5546875" style="1" bestFit="1" customWidth="1"/>
    <col min="14091" max="14091" width="9" style="1" bestFit="1" customWidth="1"/>
    <col min="14092" max="14092" width="9.5546875" style="1" bestFit="1" customWidth="1"/>
    <col min="14093" max="14326" width="8.88671875" style="1"/>
    <col min="14327" max="14327" width="3.21875" style="1" customWidth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 customWidth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2" width="19.33203125" style="1" bestFit="1" customWidth="1"/>
    <col min="14343" max="14345" width="9" style="1" bestFit="1" customWidth="1"/>
    <col min="14346" max="14346" width="9.5546875" style="1" bestFit="1" customWidth="1"/>
    <col min="14347" max="14347" width="9" style="1" bestFit="1" customWidth="1"/>
    <col min="14348" max="14348" width="9.5546875" style="1" bestFit="1" customWidth="1"/>
    <col min="14349" max="14582" width="8.88671875" style="1"/>
    <col min="14583" max="14583" width="3.21875" style="1" customWidth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 customWidth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8" width="19.33203125" style="1" bestFit="1" customWidth="1"/>
    <col min="14599" max="14601" width="9" style="1" bestFit="1" customWidth="1"/>
    <col min="14602" max="14602" width="9.5546875" style="1" bestFit="1" customWidth="1"/>
    <col min="14603" max="14603" width="9" style="1" bestFit="1" customWidth="1"/>
    <col min="14604" max="14604" width="9.5546875" style="1" bestFit="1" customWidth="1"/>
    <col min="14605" max="14838" width="8.88671875" style="1"/>
    <col min="14839" max="14839" width="3.21875" style="1" customWidth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 customWidth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4" width="19.33203125" style="1" bestFit="1" customWidth="1"/>
    <col min="14855" max="14857" width="9" style="1" bestFit="1" customWidth="1"/>
    <col min="14858" max="14858" width="9.5546875" style="1" bestFit="1" customWidth="1"/>
    <col min="14859" max="14859" width="9" style="1" bestFit="1" customWidth="1"/>
    <col min="14860" max="14860" width="9.5546875" style="1" bestFit="1" customWidth="1"/>
    <col min="14861" max="15094" width="8.88671875" style="1"/>
    <col min="15095" max="15095" width="3.21875" style="1" customWidth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 customWidth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0" width="19.33203125" style="1" bestFit="1" customWidth="1"/>
    <col min="15111" max="15113" width="9" style="1" bestFit="1" customWidth="1"/>
    <col min="15114" max="15114" width="9.5546875" style="1" bestFit="1" customWidth="1"/>
    <col min="15115" max="15115" width="9" style="1" bestFit="1" customWidth="1"/>
    <col min="15116" max="15116" width="9.5546875" style="1" bestFit="1" customWidth="1"/>
    <col min="15117" max="15350" width="8.88671875" style="1"/>
    <col min="15351" max="15351" width="3.21875" style="1" customWidth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 customWidth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6" width="19.33203125" style="1" bestFit="1" customWidth="1"/>
    <col min="15367" max="15369" width="9" style="1" bestFit="1" customWidth="1"/>
    <col min="15370" max="15370" width="9.5546875" style="1" bestFit="1" customWidth="1"/>
    <col min="15371" max="15371" width="9" style="1" bestFit="1" customWidth="1"/>
    <col min="15372" max="15372" width="9.5546875" style="1" bestFit="1" customWidth="1"/>
    <col min="15373" max="15606" width="8.88671875" style="1"/>
    <col min="15607" max="15607" width="3.21875" style="1" customWidth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 customWidth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2" width="19.33203125" style="1" bestFit="1" customWidth="1"/>
    <col min="15623" max="15625" width="9" style="1" bestFit="1" customWidth="1"/>
    <col min="15626" max="15626" width="9.5546875" style="1" bestFit="1" customWidth="1"/>
    <col min="15627" max="15627" width="9" style="1" bestFit="1" customWidth="1"/>
    <col min="15628" max="15628" width="9.5546875" style="1" bestFit="1" customWidth="1"/>
    <col min="15629" max="15862" width="8.88671875" style="1"/>
    <col min="15863" max="15863" width="3.21875" style="1" customWidth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 customWidth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8" width="19.33203125" style="1" bestFit="1" customWidth="1"/>
    <col min="15879" max="15881" width="9" style="1" bestFit="1" customWidth="1"/>
    <col min="15882" max="15882" width="9.5546875" style="1" bestFit="1" customWidth="1"/>
    <col min="15883" max="15883" width="9" style="1" bestFit="1" customWidth="1"/>
    <col min="15884" max="15884" width="9.5546875" style="1" bestFit="1" customWidth="1"/>
    <col min="15885" max="16118" width="8.88671875" style="1"/>
    <col min="16119" max="16119" width="3.21875" style="1" customWidth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 customWidth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4" width="19.33203125" style="1" bestFit="1" customWidth="1"/>
    <col min="16135" max="16137" width="9" style="1" bestFit="1" customWidth="1"/>
    <col min="16138" max="16138" width="9.5546875" style="1" bestFit="1" customWidth="1"/>
    <col min="16139" max="16139" width="9" style="1" bestFit="1" customWidth="1"/>
    <col min="16140" max="16140" width="9.5546875" style="1" bestFit="1" customWidth="1"/>
    <col min="16141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2</v>
      </c>
      <c r="K3" s="4"/>
      <c r="L3" s="4"/>
      <c r="M3" s="4"/>
      <c r="N3" s="4"/>
      <c r="O3" s="4"/>
    </row>
    <row r="4" spans="1:15" s="17" customFormat="1" ht="19.5" customHeight="1" thickBot="1">
      <c r="A4" s="5" t="s">
        <v>3</v>
      </c>
      <c r="B4" s="6"/>
      <c r="C4" s="7"/>
      <c r="D4" s="8" t="s">
        <v>4</v>
      </c>
      <c r="E4" s="9" t="s">
        <v>5</v>
      </c>
      <c r="F4" s="10" t="s">
        <v>6</v>
      </c>
      <c r="G4" s="11" t="s">
        <v>7</v>
      </c>
      <c r="H4" s="11" t="s">
        <v>8</v>
      </c>
      <c r="I4" s="12"/>
      <c r="J4" s="13" t="s">
        <v>3</v>
      </c>
      <c r="K4" s="14"/>
      <c r="L4" s="15"/>
      <c r="M4" s="9" t="s">
        <v>9</v>
      </c>
      <c r="N4" s="9" t="s">
        <v>10</v>
      </c>
      <c r="O4" s="16" t="s">
        <v>11</v>
      </c>
    </row>
    <row r="5" spans="1:15" s="29" customFormat="1" ht="19.5" customHeight="1">
      <c r="A5" s="18" t="s">
        <v>12</v>
      </c>
      <c r="B5" s="19" t="s">
        <v>13</v>
      </c>
      <c r="C5" s="20" t="s">
        <v>14</v>
      </c>
      <c r="D5" s="21">
        <v>3931</v>
      </c>
      <c r="E5" s="21">
        <f>'[1]11월'!D5</f>
        <v>3162</v>
      </c>
      <c r="F5" s="21">
        <v>5252</v>
      </c>
      <c r="G5" s="22">
        <f t="shared" ref="G5:G12" si="0">(D5-E5)/E5</f>
        <v>0.24320050600885515</v>
      </c>
      <c r="H5" s="23">
        <f t="shared" ref="H5:H31" si="1">(D5-F5)/F5</f>
        <v>-0.25152322924600151</v>
      </c>
      <c r="I5" s="24"/>
      <c r="J5" s="18" t="s">
        <v>12</v>
      </c>
      <c r="K5" s="19" t="s">
        <v>15</v>
      </c>
      <c r="L5" s="25" t="s">
        <v>14</v>
      </c>
      <c r="M5" s="26">
        <f>'[1]1월'!D5+'[1]2월'!D5+'[1]3월'!D5+'[1]4월'!D5+'[1]5월'!D5+'[1]6월'!D5+'[1]7월'!D5+'[1]8월'!D5+'[1]9월'!D5+'[1]10월'!D5+'[1]11월'!D5+'12월'!D5</f>
        <v>35513</v>
      </c>
      <c r="N5" s="27">
        <v>39868</v>
      </c>
      <c r="O5" s="28">
        <f t="shared" ref="O5:O31" si="2">(M5-N5)/N5</f>
        <v>-0.10923547707434533</v>
      </c>
    </row>
    <row r="6" spans="1:15" s="29" customFormat="1" ht="19.5" customHeight="1">
      <c r="A6" s="30"/>
      <c r="B6" s="31"/>
      <c r="C6" s="32" t="s">
        <v>16</v>
      </c>
      <c r="D6" s="33">
        <f>D5</f>
        <v>3931</v>
      </c>
      <c r="E6" s="34">
        <f>'[1]11월'!D6</f>
        <v>3162</v>
      </c>
      <c r="F6" s="33">
        <v>5252</v>
      </c>
      <c r="G6" s="35">
        <f t="shared" si="0"/>
        <v>0.24320050600885515</v>
      </c>
      <c r="H6" s="36">
        <f t="shared" si="1"/>
        <v>-0.25152322924600151</v>
      </c>
      <c r="I6" s="24"/>
      <c r="J6" s="30"/>
      <c r="K6" s="31"/>
      <c r="L6" s="32" t="s">
        <v>16</v>
      </c>
      <c r="M6" s="37">
        <f>M5</f>
        <v>35513</v>
      </c>
      <c r="N6" s="38">
        <v>39868</v>
      </c>
      <c r="O6" s="39">
        <f t="shared" si="2"/>
        <v>-0.10923547707434533</v>
      </c>
    </row>
    <row r="7" spans="1:15" s="29" customFormat="1" ht="19.5" hidden="1" customHeight="1">
      <c r="A7" s="30"/>
      <c r="B7" s="41" t="s">
        <v>17</v>
      </c>
      <c r="C7" s="42" t="s">
        <v>18</v>
      </c>
      <c r="D7" s="43"/>
      <c r="E7" s="34">
        <f>'[1]11월'!D7</f>
        <v>0</v>
      </c>
      <c r="F7" s="43">
        <v>13</v>
      </c>
      <c r="G7" s="44" t="e">
        <f t="shared" si="0"/>
        <v>#DIV/0!</v>
      </c>
      <c r="H7" s="45">
        <f t="shared" si="1"/>
        <v>-1</v>
      </c>
      <c r="I7" s="24"/>
      <c r="J7" s="30"/>
      <c r="K7" s="41" t="s">
        <v>19</v>
      </c>
      <c r="L7" s="42" t="s">
        <v>18</v>
      </c>
      <c r="M7" s="26">
        <f>'[1]1월'!D7+'[1]2월'!D7+'[1]3월'!D7+'[1]4월'!D7+'[1]5월'!D7+'[1]6월'!D7+'[1]7월'!D7+'[1]8월'!D7+'[1]9월'!D7+'[1]10월'!D7+'[1]11월'!D7+'12월'!D7</f>
        <v>13</v>
      </c>
      <c r="N7" s="46">
        <v>356</v>
      </c>
      <c r="O7" s="28">
        <f t="shared" si="2"/>
        <v>-0.9634831460674157</v>
      </c>
    </row>
    <row r="8" spans="1:15" s="29" customFormat="1" ht="19.5" hidden="1" customHeight="1">
      <c r="A8" s="30"/>
      <c r="B8" s="31"/>
      <c r="C8" s="32" t="s">
        <v>16</v>
      </c>
      <c r="D8" s="47">
        <f>D7</f>
        <v>0</v>
      </c>
      <c r="E8" s="34">
        <f>'[1]11월'!D8</f>
        <v>0</v>
      </c>
      <c r="F8" s="47">
        <v>13</v>
      </c>
      <c r="G8" s="35" t="e">
        <f t="shared" si="0"/>
        <v>#DIV/0!</v>
      </c>
      <c r="H8" s="36">
        <f t="shared" si="1"/>
        <v>-1</v>
      </c>
      <c r="I8" s="24"/>
      <c r="J8" s="30"/>
      <c r="K8" s="31"/>
      <c r="L8" s="32" t="s">
        <v>16</v>
      </c>
      <c r="M8" s="37">
        <f>M7</f>
        <v>13</v>
      </c>
      <c r="N8" s="38">
        <v>356</v>
      </c>
      <c r="O8" s="48">
        <f t="shared" si="2"/>
        <v>-0.9634831460674157</v>
      </c>
    </row>
    <row r="9" spans="1:15" s="29" customFormat="1" ht="19.5" hidden="1" customHeight="1">
      <c r="A9" s="30"/>
      <c r="B9" s="49" t="s">
        <v>20</v>
      </c>
      <c r="C9" s="50" t="s">
        <v>21</v>
      </c>
      <c r="D9" s="43"/>
      <c r="E9" s="34">
        <f>'[1]11월'!D9</f>
        <v>0</v>
      </c>
      <c r="F9" s="43">
        <v>1</v>
      </c>
      <c r="G9" s="44" t="e">
        <f t="shared" si="0"/>
        <v>#DIV/0!</v>
      </c>
      <c r="H9" s="45">
        <f t="shared" si="1"/>
        <v>-1</v>
      </c>
      <c r="I9" s="24"/>
      <c r="J9" s="30"/>
      <c r="K9" s="49" t="s">
        <v>22</v>
      </c>
      <c r="L9" s="50" t="s">
        <v>21</v>
      </c>
      <c r="M9" s="26">
        <f>'[1]1월'!D9+'[1]2월'!D9+'[1]3월'!D9+'[1]4월'!D9+'[1]5월'!D9+'[1]6월'!D9+'[1]7월'!D9+'[1]8월'!D9+'[1]9월'!D9+'[1]10월'!D9+'[1]11월'!D9+'12월'!D9</f>
        <v>29</v>
      </c>
      <c r="N9" s="51">
        <v>3615</v>
      </c>
      <c r="O9" s="52">
        <f t="shared" si="2"/>
        <v>-0.99197786998616877</v>
      </c>
    </row>
    <row r="10" spans="1:15" s="29" customFormat="1" ht="19.5" hidden="1" customHeight="1">
      <c r="A10" s="30"/>
      <c r="B10" s="53"/>
      <c r="C10" s="32" t="s">
        <v>16</v>
      </c>
      <c r="D10" s="47"/>
      <c r="E10" s="34">
        <f>'[1]11월'!D10</f>
        <v>0</v>
      </c>
      <c r="F10" s="47">
        <v>1</v>
      </c>
      <c r="G10" s="35" t="e">
        <f t="shared" si="0"/>
        <v>#DIV/0!</v>
      </c>
      <c r="H10" s="36">
        <f t="shared" si="1"/>
        <v>-1</v>
      </c>
      <c r="I10" s="24"/>
      <c r="J10" s="30"/>
      <c r="K10" s="53"/>
      <c r="L10" s="32" t="s">
        <v>16</v>
      </c>
      <c r="M10" s="37">
        <f>M9</f>
        <v>29</v>
      </c>
      <c r="N10" s="38">
        <v>3615</v>
      </c>
      <c r="O10" s="48">
        <f t="shared" si="2"/>
        <v>-0.99197786998616877</v>
      </c>
    </row>
    <row r="11" spans="1:15" s="29" customFormat="1" ht="19.5" customHeight="1">
      <c r="A11" s="30"/>
      <c r="B11" s="54" t="s">
        <v>23</v>
      </c>
      <c r="C11" s="50" t="s">
        <v>24</v>
      </c>
      <c r="D11" s="43">
        <v>1236</v>
      </c>
      <c r="E11" s="34">
        <f>'[1]11월'!D11</f>
        <v>775</v>
      </c>
      <c r="F11" s="43">
        <v>1817</v>
      </c>
      <c r="G11" s="55">
        <f t="shared" si="0"/>
        <v>0.59483870967741936</v>
      </c>
      <c r="H11" s="45">
        <f t="shared" si="1"/>
        <v>-0.31975784259768852</v>
      </c>
      <c r="I11" s="24"/>
      <c r="J11" s="30"/>
      <c r="K11" s="54" t="s">
        <v>25</v>
      </c>
      <c r="L11" s="56" t="s">
        <v>24</v>
      </c>
      <c r="M11" s="26">
        <f>'[1]1월'!D11+'[1]2월'!D11+'[1]3월'!D11+'[1]4월'!D11+'[1]5월'!D11+'[1]6월'!D11+'[1]7월'!D11+'[1]8월'!D11+'[1]9월'!D11+'[1]10월'!D11+'[1]11월'!D11+'12월'!D11</f>
        <v>12210</v>
      </c>
      <c r="N11" s="51">
        <v>17052</v>
      </c>
      <c r="O11" s="57">
        <f t="shared" si="2"/>
        <v>-0.28395496129486275</v>
      </c>
    </row>
    <row r="12" spans="1:15" s="29" customFormat="1" ht="21.75" customHeight="1">
      <c r="A12" s="30"/>
      <c r="B12" s="31"/>
      <c r="C12" s="32" t="s">
        <v>16</v>
      </c>
      <c r="D12" s="47">
        <f>D11</f>
        <v>1236</v>
      </c>
      <c r="E12" s="34">
        <f>'[1]11월'!D12</f>
        <v>775</v>
      </c>
      <c r="F12" s="47">
        <v>1817</v>
      </c>
      <c r="G12" s="35">
        <f t="shared" si="0"/>
        <v>0.59483870967741936</v>
      </c>
      <c r="H12" s="36">
        <f t="shared" si="1"/>
        <v>-0.31975784259768852</v>
      </c>
      <c r="I12" s="24"/>
      <c r="J12" s="30"/>
      <c r="K12" s="31"/>
      <c r="L12" s="32" t="s">
        <v>16</v>
      </c>
      <c r="M12" s="37">
        <f>M11</f>
        <v>12210</v>
      </c>
      <c r="N12" s="38">
        <v>17052</v>
      </c>
      <c r="O12" s="48">
        <f t="shared" si="2"/>
        <v>-0.28395496129486275</v>
      </c>
    </row>
    <row r="13" spans="1:15" s="29" customFormat="1" ht="19.5" customHeight="1">
      <c r="A13" s="30"/>
      <c r="B13" s="54" t="s">
        <v>26</v>
      </c>
      <c r="C13" s="50" t="s">
        <v>27</v>
      </c>
      <c r="D13" s="43">
        <v>7</v>
      </c>
      <c r="E13" s="34">
        <f>'[1]11월'!D13</f>
        <v>72</v>
      </c>
      <c r="F13" s="43">
        <v>101</v>
      </c>
      <c r="G13" s="44">
        <f>(D13-E13)/E13</f>
        <v>-0.90277777777777779</v>
      </c>
      <c r="H13" s="45">
        <f t="shared" si="1"/>
        <v>-0.93069306930693074</v>
      </c>
      <c r="I13" s="24"/>
      <c r="J13" s="30"/>
      <c r="K13" s="58" t="s">
        <v>28</v>
      </c>
      <c r="L13" s="50" t="s">
        <v>27</v>
      </c>
      <c r="M13" s="26">
        <f>'[1]1월'!D13+'[1]2월'!D13+'[1]3월'!D13+'[1]4월'!D13+'[1]5월'!D13+'[1]6월'!D13+'[1]7월'!D13+'[1]8월'!D13+'[1]9월'!D13+'[1]10월'!D13+'[1]11월'!D13+'12월'!D13</f>
        <v>655</v>
      </c>
      <c r="N13" s="51">
        <v>1549</v>
      </c>
      <c r="O13" s="57">
        <f t="shared" si="2"/>
        <v>-0.57714654615881211</v>
      </c>
    </row>
    <row r="14" spans="1:15" s="29" customFormat="1" ht="19.5" customHeight="1">
      <c r="A14" s="30"/>
      <c r="B14" s="31"/>
      <c r="C14" s="32" t="s">
        <v>29</v>
      </c>
      <c r="D14" s="47">
        <f>D13</f>
        <v>7</v>
      </c>
      <c r="E14" s="34">
        <f>'[1]11월'!D14</f>
        <v>72</v>
      </c>
      <c r="F14" s="47">
        <v>101</v>
      </c>
      <c r="G14" s="35">
        <f>(D14-E14)/E14</f>
        <v>-0.90277777777777779</v>
      </c>
      <c r="H14" s="36">
        <f t="shared" si="1"/>
        <v>-0.93069306930693074</v>
      </c>
      <c r="I14" s="24"/>
      <c r="J14" s="30"/>
      <c r="K14" s="58"/>
      <c r="L14" s="32" t="s">
        <v>16</v>
      </c>
      <c r="M14" s="37">
        <f>M13</f>
        <v>655</v>
      </c>
      <c r="N14" s="38">
        <v>1549</v>
      </c>
      <c r="O14" s="48">
        <f t="shared" si="2"/>
        <v>-0.57714654615881211</v>
      </c>
    </row>
    <row r="15" spans="1:15" s="29" customFormat="1" ht="19.5" customHeight="1">
      <c r="A15" s="30"/>
      <c r="B15" s="59" t="s">
        <v>30</v>
      </c>
      <c r="C15" s="50" t="s">
        <v>31</v>
      </c>
      <c r="D15" s="43">
        <v>16</v>
      </c>
      <c r="E15" s="34">
        <f>'[1]11월'!D15</f>
        <v>23</v>
      </c>
      <c r="F15" s="43">
        <v>46</v>
      </c>
      <c r="G15" s="44">
        <f>(D15-E15)/E15</f>
        <v>-0.30434782608695654</v>
      </c>
      <c r="H15" s="45">
        <f t="shared" si="1"/>
        <v>-0.65217391304347827</v>
      </c>
      <c r="I15" s="24"/>
      <c r="J15" s="30"/>
      <c r="K15" s="41" t="s">
        <v>30</v>
      </c>
      <c r="L15" s="56" t="s">
        <v>31</v>
      </c>
      <c r="M15" s="26">
        <f>'[1]1월'!D15+'[1]2월'!D15+'[1]3월'!D15+'[1]4월'!D15+'[1]5월'!D15+'[1]6월'!D15+'[1]7월'!D15+'[1]8월'!D15+'[1]9월'!D15+'[1]10월'!D15+'[1]11월'!D15+'12월'!D15</f>
        <v>187</v>
      </c>
      <c r="N15" s="51">
        <v>224</v>
      </c>
      <c r="O15" s="57">
        <f t="shared" si="2"/>
        <v>-0.16517857142857142</v>
      </c>
    </row>
    <row r="16" spans="1:15" s="29" customFormat="1" ht="19.5" customHeight="1">
      <c r="A16" s="30"/>
      <c r="B16" s="31"/>
      <c r="C16" s="32" t="s">
        <v>16</v>
      </c>
      <c r="D16" s="47">
        <f>D15</f>
        <v>16</v>
      </c>
      <c r="E16" s="34">
        <f>'[1]11월'!D16</f>
        <v>23</v>
      </c>
      <c r="F16" s="47">
        <v>46</v>
      </c>
      <c r="G16" s="35">
        <f>(D16-E16)/E16</f>
        <v>-0.30434782608695654</v>
      </c>
      <c r="H16" s="36">
        <f t="shared" si="1"/>
        <v>-0.65217391304347827</v>
      </c>
      <c r="I16" s="24"/>
      <c r="J16" s="30"/>
      <c r="K16" s="31"/>
      <c r="L16" s="32" t="s">
        <v>16</v>
      </c>
      <c r="M16" s="37">
        <f>M15</f>
        <v>187</v>
      </c>
      <c r="N16" s="38">
        <v>224</v>
      </c>
      <c r="O16" s="60">
        <f t="shared" si="2"/>
        <v>-0.16517857142857142</v>
      </c>
    </row>
    <row r="17" spans="1:15" s="29" customFormat="1" ht="19.5" hidden="1" customHeight="1">
      <c r="A17" s="61"/>
      <c r="B17" s="62" t="s">
        <v>32</v>
      </c>
      <c r="C17" s="50" t="s">
        <v>33</v>
      </c>
      <c r="D17" s="34"/>
      <c r="E17" s="34">
        <f>'[1]11월'!D17</f>
        <v>0</v>
      </c>
      <c r="F17" s="34">
        <v>9</v>
      </c>
      <c r="G17" s="44" t="e">
        <f>(D17-E17)/E17</f>
        <v>#DIV/0!</v>
      </c>
      <c r="H17" s="45">
        <f t="shared" si="1"/>
        <v>-1</v>
      </c>
      <c r="I17" s="24"/>
      <c r="J17" s="63"/>
      <c r="K17" s="62" t="s">
        <v>32</v>
      </c>
      <c r="L17" s="50" t="s">
        <v>33</v>
      </c>
      <c r="M17" s="26">
        <f>'[1]1월'!D17+'[1]2월'!D17+'[1]3월'!D17+'[1]4월'!D17+'[1]5월'!D17+'[1]6월'!D17+'[1]7월'!D17+'[1]8월'!D17+'[1]9월'!D17+'[1]10월'!D17+'[1]11월'!D17+'12월'!D17</f>
        <v>14</v>
      </c>
      <c r="N17" s="51">
        <v>160</v>
      </c>
      <c r="O17" s="57">
        <f t="shared" si="2"/>
        <v>-0.91249999999999998</v>
      </c>
    </row>
    <row r="18" spans="1:15" s="29" customFormat="1" ht="19.5" customHeight="1">
      <c r="A18" s="61"/>
      <c r="B18" s="64"/>
      <c r="C18" s="50" t="s">
        <v>34</v>
      </c>
      <c r="D18" s="34">
        <v>344</v>
      </c>
      <c r="E18" s="34">
        <f>'[1]11월'!D18</f>
        <v>690</v>
      </c>
      <c r="F18" s="34">
        <v>7</v>
      </c>
      <c r="G18" s="55">
        <f t="shared" ref="G18:G31" si="3">(D18-E18)/E18</f>
        <v>-0.50144927536231887</v>
      </c>
      <c r="H18" s="36">
        <f t="shared" si="1"/>
        <v>48.142857142857146</v>
      </c>
      <c r="I18" s="24"/>
      <c r="J18" s="63"/>
      <c r="K18" s="64"/>
      <c r="L18" s="50" t="s">
        <v>34</v>
      </c>
      <c r="M18" s="26">
        <f>'[1]1월'!D18+'[1]2월'!D18+'[1]3월'!D18+'[1]4월'!D18+'[1]5월'!D18+'[1]6월'!D18+'[1]7월'!D18+'[1]8월'!D18+'[1]9월'!D18+'[1]10월'!D18+'[1]11월'!D18+'12월'!D18</f>
        <v>4037</v>
      </c>
      <c r="N18" s="65">
        <v>4722</v>
      </c>
      <c r="O18" s="57">
        <f t="shared" si="2"/>
        <v>-0.14506565014824227</v>
      </c>
    </row>
    <row r="19" spans="1:15" s="29" customFormat="1" ht="19.5" customHeight="1">
      <c r="A19" s="61"/>
      <c r="B19" s="66"/>
      <c r="C19" s="32" t="s">
        <v>16</v>
      </c>
      <c r="D19" s="33">
        <f>D17+D18</f>
        <v>344</v>
      </c>
      <c r="E19" s="34">
        <f>'[1]11월'!D19</f>
        <v>690</v>
      </c>
      <c r="F19" s="33">
        <v>16</v>
      </c>
      <c r="G19" s="35">
        <f t="shared" si="3"/>
        <v>-0.50144927536231887</v>
      </c>
      <c r="H19" s="36">
        <f t="shared" si="1"/>
        <v>20.5</v>
      </c>
      <c r="I19" s="24"/>
      <c r="J19" s="63"/>
      <c r="K19" s="67"/>
      <c r="L19" s="32" t="s">
        <v>16</v>
      </c>
      <c r="M19" s="37">
        <f>SUM(M17:M18)</f>
        <v>4051</v>
      </c>
      <c r="N19" s="38">
        <v>4882</v>
      </c>
      <c r="O19" s="60">
        <f t="shared" si="2"/>
        <v>-0.17021712412945514</v>
      </c>
    </row>
    <row r="20" spans="1:15" s="29" customFormat="1" ht="19.5" customHeight="1">
      <c r="A20" s="68" t="s">
        <v>35</v>
      </c>
      <c r="B20" s="69"/>
      <c r="C20" s="70"/>
      <c r="D20" s="71">
        <f>D6+D8+D12+D14+D16+D19</f>
        <v>5534</v>
      </c>
      <c r="E20" s="72">
        <f>'[1]11월'!D20</f>
        <v>4722</v>
      </c>
      <c r="F20" s="72">
        <v>7246</v>
      </c>
      <c r="G20" s="73">
        <f t="shared" si="3"/>
        <v>0.17196103346039815</v>
      </c>
      <c r="H20" s="74">
        <f t="shared" si="1"/>
        <v>-0.23626828595086943</v>
      </c>
      <c r="I20" s="24"/>
      <c r="J20" s="68" t="s">
        <v>35</v>
      </c>
      <c r="K20" s="75"/>
      <c r="L20" s="76"/>
      <c r="M20" s="77">
        <f>M6+M8+M10+M12+M14+M16+M19</f>
        <v>52658</v>
      </c>
      <c r="N20" s="72">
        <v>67546</v>
      </c>
      <c r="O20" s="78">
        <f t="shared" si="2"/>
        <v>-0.22041275575163594</v>
      </c>
    </row>
    <row r="21" spans="1:15" s="29" customFormat="1" ht="19.5" hidden="1" customHeight="1">
      <c r="A21" s="79" t="s">
        <v>36</v>
      </c>
      <c r="B21" s="80" t="s">
        <v>37</v>
      </c>
      <c r="C21" s="81"/>
      <c r="D21" s="82">
        <v>2</v>
      </c>
      <c r="E21" s="34">
        <f>'[1]11월'!D21</f>
        <v>0</v>
      </c>
      <c r="F21" s="82">
        <v>0</v>
      </c>
      <c r="G21" s="83">
        <v>0</v>
      </c>
      <c r="H21" s="84">
        <v>0</v>
      </c>
      <c r="I21" s="24"/>
      <c r="J21" s="79" t="s">
        <v>38</v>
      </c>
      <c r="K21" s="80" t="s">
        <v>37</v>
      </c>
      <c r="L21" s="81"/>
      <c r="M21" s="26">
        <f>'[1]1월'!D21+'[1]2월'!D21+'[1]3월'!D21+'[1]4월'!D21+'[1]5월'!D21+'[1]6월'!D21+'[1]7월'!D21+'[1]8월'!D21+'[1]9월'!D21+'[1]10월'!D21+'[1]11월'!D21+'12월'!D21</f>
        <v>12</v>
      </c>
      <c r="N21" s="51">
        <v>1185</v>
      </c>
      <c r="O21" s="85">
        <f t="shared" si="2"/>
        <v>-0.98987341772151893</v>
      </c>
    </row>
    <row r="22" spans="1:15" s="29" customFormat="1" ht="19.5" hidden="1" customHeight="1">
      <c r="A22" s="86"/>
      <c r="B22" s="80" t="s">
        <v>39</v>
      </c>
      <c r="C22" s="81"/>
      <c r="D22" s="43">
        <v>1</v>
      </c>
      <c r="E22" s="34">
        <v>0</v>
      </c>
      <c r="F22" s="43">
        <v>0</v>
      </c>
      <c r="G22" s="83">
        <v>0</v>
      </c>
      <c r="H22" s="84">
        <v>0</v>
      </c>
      <c r="I22" s="24"/>
      <c r="J22" s="86"/>
      <c r="K22" s="80" t="s">
        <v>39</v>
      </c>
      <c r="L22" s="81"/>
      <c r="M22" s="26">
        <f>'[1]1월'!D22+'[1]2월'!D22+'[1]3월'!D22+'[1]4월'!D22+'[1]5월'!D22+'[1]6월'!D22+'[1]7월'!D22+'[1]8월'!D22+'[1]9월'!D22+'[1]10월'!D22+'[1]11월'!D22+'12월'!D22</f>
        <v>16</v>
      </c>
      <c r="N22" s="51">
        <v>2171</v>
      </c>
      <c r="O22" s="85">
        <f t="shared" si="2"/>
        <v>-0.99263012436665132</v>
      </c>
    </row>
    <row r="23" spans="1:15" s="29" customFormat="1" ht="19.5" customHeight="1">
      <c r="A23" s="86"/>
      <c r="B23" s="80" t="s">
        <v>40</v>
      </c>
      <c r="C23" s="81"/>
      <c r="D23" s="43">
        <v>1376</v>
      </c>
      <c r="E23" s="34">
        <f>'[1]11월'!D23</f>
        <v>1048</v>
      </c>
      <c r="F23" s="43">
        <v>2009</v>
      </c>
      <c r="G23" s="44">
        <f t="shared" si="3"/>
        <v>0.31297709923664124</v>
      </c>
      <c r="H23" s="45">
        <f t="shared" si="1"/>
        <v>-0.31508213041314087</v>
      </c>
      <c r="I23" s="24"/>
      <c r="J23" s="86"/>
      <c r="K23" s="80" t="s">
        <v>40</v>
      </c>
      <c r="L23" s="81"/>
      <c r="M23" s="26">
        <f>'[1]1월'!D23+'[1]2월'!D23+'[1]3월'!D23+'[1]4월'!D23+'[1]5월'!D23+'[1]6월'!D23+'[1]7월'!D23+'[1]8월'!D23+'[1]9월'!D23+'[1]10월'!D23+'[1]11월'!D23+'12월'!D23</f>
        <v>12541</v>
      </c>
      <c r="N23" s="51">
        <v>12787</v>
      </c>
      <c r="O23" s="85">
        <f t="shared" si="2"/>
        <v>-1.9238288887151012E-2</v>
      </c>
    </row>
    <row r="24" spans="1:15" s="29" customFormat="1" ht="19.5" customHeight="1">
      <c r="A24" s="86"/>
      <c r="B24" s="80" t="s">
        <v>41</v>
      </c>
      <c r="C24" s="81"/>
      <c r="D24" s="43">
        <v>158</v>
      </c>
      <c r="E24" s="34">
        <f>'[1]11월'!D24</f>
        <v>156</v>
      </c>
      <c r="F24" s="43">
        <v>426</v>
      </c>
      <c r="G24" s="44">
        <f t="shared" si="3"/>
        <v>1.282051282051282E-2</v>
      </c>
      <c r="H24" s="45">
        <f t="shared" si="1"/>
        <v>-0.62910798122065725</v>
      </c>
      <c r="I24" s="24"/>
      <c r="J24" s="86"/>
      <c r="K24" s="80" t="s">
        <v>41</v>
      </c>
      <c r="L24" s="81"/>
      <c r="M24" s="26">
        <f>'[1]1월'!D24+'[1]2월'!D24+'[1]3월'!D24+'[1]4월'!D24+'[1]5월'!D24+'[1]6월'!D24+'[1]7월'!D24+'[1]8월'!D24+'[1]9월'!D24+'[1]10월'!D24+'[1]11월'!D24+'12월'!D24</f>
        <v>2105</v>
      </c>
      <c r="N24" s="51">
        <v>1718</v>
      </c>
      <c r="O24" s="85">
        <f t="shared" si="2"/>
        <v>0.22526193247962747</v>
      </c>
    </row>
    <row r="25" spans="1:15" s="29" customFormat="1" ht="19.5" customHeight="1">
      <c r="A25" s="86"/>
      <c r="B25" s="80" t="s">
        <v>42</v>
      </c>
      <c r="C25" s="81"/>
      <c r="D25" s="43">
        <v>416</v>
      </c>
      <c r="E25" s="34">
        <v>322</v>
      </c>
      <c r="F25" s="82" t="s">
        <v>43</v>
      </c>
      <c r="G25" s="44">
        <f t="shared" si="3"/>
        <v>0.29192546583850931</v>
      </c>
      <c r="H25" s="87" t="s">
        <v>43</v>
      </c>
      <c r="I25" s="24"/>
      <c r="J25" s="86"/>
      <c r="K25" s="80" t="s">
        <v>42</v>
      </c>
      <c r="L25" s="81"/>
      <c r="M25" s="88">
        <f>104+'[1]11월'!D25+'12월'!D25</f>
        <v>842</v>
      </c>
      <c r="N25" s="46">
        <v>0</v>
      </c>
      <c r="O25" s="46">
        <v>0</v>
      </c>
    </row>
    <row r="26" spans="1:15" s="90" customFormat="1" ht="19.5" customHeight="1">
      <c r="A26" s="68" t="s">
        <v>44</v>
      </c>
      <c r="B26" s="69"/>
      <c r="C26" s="70"/>
      <c r="D26" s="71">
        <f>SUM(D21:D25)</f>
        <v>1953</v>
      </c>
      <c r="E26" s="71">
        <f>'[1]11월'!D26</f>
        <v>1526</v>
      </c>
      <c r="F26" s="71">
        <v>2435</v>
      </c>
      <c r="G26" s="73">
        <f t="shared" si="3"/>
        <v>0.27981651376146788</v>
      </c>
      <c r="H26" s="74">
        <f t="shared" si="1"/>
        <v>-0.19794661190965093</v>
      </c>
      <c r="I26" s="89"/>
      <c r="J26" s="68" t="s">
        <v>44</v>
      </c>
      <c r="K26" s="75"/>
      <c r="L26" s="76"/>
      <c r="M26" s="77">
        <f>SUM(M21:M25)</f>
        <v>15516</v>
      </c>
      <c r="N26" s="72">
        <f>SUM(N23:N25)</f>
        <v>14505</v>
      </c>
      <c r="O26" s="78">
        <f t="shared" si="2"/>
        <v>6.9700103412616343E-2</v>
      </c>
    </row>
    <row r="27" spans="1:15" s="90" customFormat="1" ht="19.5" customHeight="1">
      <c r="A27" s="91" t="s">
        <v>45</v>
      </c>
      <c r="B27" s="80" t="s">
        <v>46</v>
      </c>
      <c r="C27" s="81"/>
      <c r="D27" s="92">
        <v>646</v>
      </c>
      <c r="E27" s="43">
        <v>472</v>
      </c>
      <c r="F27" s="93" t="s">
        <v>43</v>
      </c>
      <c r="G27" s="44">
        <f t="shared" si="3"/>
        <v>0.36864406779661019</v>
      </c>
      <c r="H27" s="87" t="s">
        <v>43</v>
      </c>
      <c r="I27" s="89"/>
      <c r="J27" s="91" t="s">
        <v>45</v>
      </c>
      <c r="K27" s="80" t="s">
        <v>46</v>
      </c>
      <c r="L27" s="81"/>
      <c r="M27" s="94">
        <f>'[1]10월'!D26+'[1]11월'!D27+'12월'!D27</f>
        <v>1261</v>
      </c>
      <c r="N27" s="46">
        <v>0</v>
      </c>
      <c r="O27" s="46">
        <v>0</v>
      </c>
    </row>
    <row r="28" spans="1:15" s="29" customFormat="1" ht="19.5" customHeight="1">
      <c r="A28" s="95"/>
      <c r="B28" s="96" t="s">
        <v>47</v>
      </c>
      <c r="C28" s="97"/>
      <c r="D28" s="92">
        <v>311</v>
      </c>
      <c r="E28" s="34">
        <f>'[1]11월'!D28</f>
        <v>261</v>
      </c>
      <c r="F28" s="92">
        <v>386</v>
      </c>
      <c r="G28" s="44">
        <f t="shared" si="3"/>
        <v>0.19157088122605365</v>
      </c>
      <c r="H28" s="45">
        <f t="shared" si="1"/>
        <v>-0.19430051813471502</v>
      </c>
      <c r="I28" s="24"/>
      <c r="J28" s="95"/>
      <c r="K28" s="80" t="s">
        <v>48</v>
      </c>
      <c r="L28" s="81"/>
      <c r="M28" s="26">
        <f>'[1]1월'!D26+'[1]2월'!D26+'[1]3월'!D26+'[1]4월'!D26+'[1]5월'!D26+'[1]6월'!D26+'[1]7월'!D26+'[1]8월'!D26+'[1]9월'!D26+'[1]10월'!D28+'[1]11월'!D28+'12월'!D28</f>
        <v>3431</v>
      </c>
      <c r="N28" s="51">
        <v>3886</v>
      </c>
      <c r="O28" s="52">
        <f t="shared" si="2"/>
        <v>-0.1170869788986104</v>
      </c>
    </row>
    <row r="29" spans="1:15" s="29" customFormat="1" ht="19.5" customHeight="1">
      <c r="A29" s="95"/>
      <c r="B29" s="80" t="s">
        <v>49</v>
      </c>
      <c r="C29" s="81"/>
      <c r="D29" s="43">
        <v>376</v>
      </c>
      <c r="E29" s="34">
        <f>'[1]11월'!D29</f>
        <v>342</v>
      </c>
      <c r="F29" s="43">
        <v>361</v>
      </c>
      <c r="G29" s="44">
        <f t="shared" si="3"/>
        <v>9.9415204678362568E-2</v>
      </c>
      <c r="H29" s="45">
        <f t="shared" si="1"/>
        <v>4.1551246537396121E-2</v>
      </c>
      <c r="I29" s="24"/>
      <c r="J29" s="95"/>
      <c r="K29" s="67" t="s">
        <v>50</v>
      </c>
      <c r="L29" s="98"/>
      <c r="M29" s="26">
        <f>'[1]1월'!D27+'[1]2월'!D27+'[1]3월'!D27+'[1]4월'!D27+'[1]5월'!D27+'[1]6월'!D27+'[1]7월'!D27+'[1]8월'!D27+'[1]9월'!D27+'[1]10월'!D29+'[1]11월'!D29+'12월'!D29</f>
        <v>3571</v>
      </c>
      <c r="N29" s="51">
        <v>3999</v>
      </c>
      <c r="O29" s="52">
        <f t="shared" si="2"/>
        <v>-0.10702675668917229</v>
      </c>
    </row>
    <row r="30" spans="1:15" s="29" customFormat="1" ht="19.5" customHeight="1" thickBot="1">
      <c r="A30" s="99" t="s">
        <v>51</v>
      </c>
      <c r="B30" s="100"/>
      <c r="C30" s="101"/>
      <c r="D30" s="102">
        <f>SUM(D27:D29)</f>
        <v>1333</v>
      </c>
      <c r="E30" s="103">
        <f>'[1]11월'!D30</f>
        <v>1075</v>
      </c>
      <c r="F30" s="103">
        <v>747</v>
      </c>
      <c r="G30" s="104">
        <f t="shared" si="3"/>
        <v>0.24</v>
      </c>
      <c r="H30" s="105">
        <f t="shared" si="1"/>
        <v>0.78447121820615795</v>
      </c>
      <c r="I30" s="24"/>
      <c r="J30" s="68" t="s">
        <v>52</v>
      </c>
      <c r="K30" s="75"/>
      <c r="L30" s="76"/>
      <c r="M30" s="106">
        <f>SUM(M27:M29)</f>
        <v>8263</v>
      </c>
      <c r="N30" s="107">
        <f>SUM(N27:N29)</f>
        <v>7885</v>
      </c>
      <c r="O30" s="108">
        <f t="shared" si="2"/>
        <v>4.7939124920735571E-2</v>
      </c>
    </row>
    <row r="31" spans="1:15" s="90" customFormat="1" ht="19.5" customHeight="1" thickBot="1">
      <c r="A31" s="109" t="s">
        <v>53</v>
      </c>
      <c r="B31" s="110"/>
      <c r="C31" s="111"/>
      <c r="D31" s="112">
        <f>D20+D26+D30</f>
        <v>8820</v>
      </c>
      <c r="E31" s="113">
        <f>'[1]11월'!D31</f>
        <v>7323</v>
      </c>
      <c r="F31" s="113">
        <v>10428</v>
      </c>
      <c r="G31" s="114">
        <f t="shared" si="3"/>
        <v>0.20442441622285948</v>
      </c>
      <c r="H31" s="114">
        <f t="shared" si="1"/>
        <v>-0.15420023014959724</v>
      </c>
      <c r="I31" s="89"/>
      <c r="J31" s="109" t="s">
        <v>53</v>
      </c>
      <c r="K31" s="110"/>
      <c r="L31" s="111"/>
      <c r="M31" s="112">
        <f>'[1]1월'!D29+'[1]2월'!D29+'[1]3월'!D29+'[1]4월'!D29+'[1]5월'!D29+'[1]6월'!D29+'[1]7월'!D29+'[1]8월'!D29+'[1]9월'!D29+'[1]10월'!D31+'[1]11월'!D31+'12월'!D31</f>
        <v>76471</v>
      </c>
      <c r="N31" s="115">
        <v>93317</v>
      </c>
      <c r="O31" s="116">
        <f t="shared" si="2"/>
        <v>-0.18052444892141839</v>
      </c>
    </row>
    <row r="32" spans="1:15" s="89" customFormat="1" ht="20.100000000000001" customHeight="1">
      <c r="A32" s="117" t="s">
        <v>54</v>
      </c>
      <c r="B32" s="118"/>
      <c r="C32" s="118"/>
      <c r="D32" s="118"/>
      <c r="E32" s="119"/>
      <c r="F32" s="120"/>
      <c r="G32" s="118"/>
      <c r="H32" s="118"/>
      <c r="I32" s="118"/>
      <c r="J32" s="121"/>
      <c r="K32" s="121"/>
      <c r="L32" s="121"/>
      <c r="M32" s="121"/>
      <c r="N32" s="121"/>
      <c r="O32" s="122"/>
    </row>
    <row r="33" spans="1:16" s="89" customFormat="1" ht="17.45" customHeight="1">
      <c r="A33" s="123"/>
      <c r="B33" s="124"/>
      <c r="C33" s="124"/>
      <c r="D33" s="124"/>
      <c r="E33" s="119"/>
      <c r="F33" s="119"/>
      <c r="G33" s="122"/>
      <c r="H33" s="125"/>
      <c r="J33" s="120"/>
      <c r="K33" s="118"/>
      <c r="L33" s="118"/>
      <c r="M33" s="118"/>
      <c r="N33" s="119"/>
      <c r="O33" s="122"/>
    </row>
    <row r="34" spans="1:16" s="89" customFormat="1" ht="15.75" customHeight="1">
      <c r="A34" s="123"/>
      <c r="B34" s="124"/>
      <c r="C34" s="124"/>
      <c r="D34" s="124"/>
      <c r="E34" s="119"/>
      <c r="F34" s="119"/>
      <c r="G34" s="122"/>
      <c r="H34" s="125"/>
      <c r="J34" s="124"/>
      <c r="K34" s="124"/>
      <c r="L34" s="124"/>
      <c r="M34" s="124"/>
      <c r="N34" s="119"/>
      <c r="O34" s="122"/>
      <c r="P34" s="126"/>
    </row>
    <row r="35" spans="1:16" s="29" customFormat="1" ht="21" customHeight="1" thickBot="1">
      <c r="A35" s="127" t="s">
        <v>55</v>
      </c>
      <c r="B35" s="128"/>
      <c r="C35" s="128"/>
      <c r="D35" s="129"/>
      <c r="E35" s="129"/>
      <c r="F35" s="129"/>
      <c r="G35" s="125"/>
      <c r="H35" s="125"/>
      <c r="I35" s="24"/>
      <c r="J35" s="130" t="s">
        <v>55</v>
      </c>
      <c r="K35" s="128"/>
      <c r="L35" s="128"/>
      <c r="M35" s="129"/>
      <c r="N35" s="129"/>
      <c r="O35" s="125"/>
      <c r="P35" s="128"/>
    </row>
    <row r="36" spans="1:16" s="29" customFormat="1" ht="22.5" customHeight="1">
      <c r="A36" s="18" t="s">
        <v>56</v>
      </c>
      <c r="B36" s="131" t="s">
        <v>57</v>
      </c>
      <c r="C36" s="132"/>
      <c r="D36" s="133">
        <v>5791</v>
      </c>
      <c r="E36" s="134">
        <f>'[1]11월'!D36</f>
        <v>10969</v>
      </c>
      <c r="F36" s="135">
        <v>5983</v>
      </c>
      <c r="G36" s="22">
        <f t="shared" ref="G36:G41" si="4">(D36-E36)/E36</f>
        <v>-0.47205761692041209</v>
      </c>
      <c r="H36" s="23">
        <f t="shared" ref="H36:H41" si="5">(D36-F36)/F36</f>
        <v>-3.2090924285475511E-2</v>
      </c>
      <c r="I36" s="24"/>
      <c r="J36" s="18" t="s">
        <v>56</v>
      </c>
      <c r="K36" s="131" t="s">
        <v>58</v>
      </c>
      <c r="L36" s="136"/>
      <c r="M36" s="137">
        <f>'[1]1월'!D33+'[1]2월'!D33+'[1]3월'!D33+'[1]4월'!D33+'[1]5월'!D33+'[1]6월'!D33+'[1]7월'!D34+'[1]8월'!D34+'[1]9월'!D34+'[1]10월'!D36+'[1]11월'!D36+'12월'!D36</f>
        <v>103552</v>
      </c>
      <c r="N36" s="137">
        <v>98729</v>
      </c>
      <c r="O36" s="138">
        <f t="shared" ref="O36:O41" si="6">(M36-N36)/N36</f>
        <v>4.8850894873846591E-2</v>
      </c>
      <c r="P36" s="128"/>
    </row>
    <row r="37" spans="1:16" s="29" customFormat="1" ht="22.5" hidden="1" customHeight="1">
      <c r="A37" s="30"/>
      <c r="B37" s="139" t="s">
        <v>59</v>
      </c>
      <c r="C37" s="80"/>
      <c r="D37" s="140"/>
      <c r="E37" s="141">
        <f>'[1]11월'!D37</f>
        <v>0</v>
      </c>
      <c r="F37" s="142">
        <v>247</v>
      </c>
      <c r="G37" s="44" t="e">
        <f t="shared" si="4"/>
        <v>#DIV/0!</v>
      </c>
      <c r="H37" s="45">
        <f t="shared" si="5"/>
        <v>-1</v>
      </c>
      <c r="I37" s="24"/>
      <c r="J37" s="30"/>
      <c r="K37" s="139" t="s">
        <v>60</v>
      </c>
      <c r="L37" s="143"/>
      <c r="M37" s="51">
        <f>'[1]1월'!D34+'[1]2월'!D34+'[1]3월'!D34+'[1]4월'!D34+'[1]5월'!D34+'[1]6월'!D34+'[1]7월'!D35+'[1]8월'!D35+'[1]9월'!D35+'[1]10월'!D37+'[1]11월'!D37+'12월'!D37</f>
        <v>1225</v>
      </c>
      <c r="N37" s="51">
        <v>6487</v>
      </c>
      <c r="O37" s="144">
        <f t="shared" si="6"/>
        <v>-0.81116078310467088</v>
      </c>
      <c r="P37" s="128"/>
    </row>
    <row r="38" spans="1:16" s="29" customFormat="1" ht="22.5" hidden="1" customHeight="1">
      <c r="A38" s="30"/>
      <c r="B38" s="139" t="s">
        <v>61</v>
      </c>
      <c r="C38" s="80"/>
      <c r="D38" s="141"/>
      <c r="E38" s="141">
        <f>'[1]11월'!D38</f>
        <v>0</v>
      </c>
      <c r="F38" s="142">
        <v>0</v>
      </c>
      <c r="G38" s="44" t="s">
        <v>43</v>
      </c>
      <c r="H38" s="45" t="e">
        <f t="shared" si="5"/>
        <v>#DIV/0!</v>
      </c>
      <c r="I38" s="24"/>
      <c r="J38" s="30"/>
      <c r="K38" s="139" t="s">
        <v>62</v>
      </c>
      <c r="L38" s="143"/>
      <c r="M38" s="51">
        <f>'[1]1월'!D35+'[1]2월'!D35+'[1]3월'!D35+'[1]4월'!D35+'[1]5월'!D35+'[1]6월'!D35+'[1]7월'!D36+'[1]8월'!D36+'[1]9월'!D36+'[1]10월'!D38+'[1]11월'!D38+'12월'!D38</f>
        <v>0</v>
      </c>
      <c r="N38" s="46">
        <v>2938</v>
      </c>
      <c r="O38" s="144">
        <f t="shared" si="6"/>
        <v>-1</v>
      </c>
      <c r="P38" s="128"/>
    </row>
    <row r="39" spans="1:16" s="29" customFormat="1" ht="22.5" customHeight="1">
      <c r="A39" s="30"/>
      <c r="B39" s="139" t="s">
        <v>36</v>
      </c>
      <c r="C39" s="80"/>
      <c r="D39" s="140">
        <v>22152</v>
      </c>
      <c r="E39" s="141">
        <f>'[1]11월'!D39</f>
        <v>17209</v>
      </c>
      <c r="F39" s="142">
        <v>23839</v>
      </c>
      <c r="G39" s="44">
        <f t="shared" si="4"/>
        <v>0.28723342437096866</v>
      </c>
      <c r="H39" s="45">
        <f t="shared" si="5"/>
        <v>-7.0766391207684881E-2</v>
      </c>
      <c r="I39" s="24"/>
      <c r="J39" s="30"/>
      <c r="K39" s="139" t="s">
        <v>63</v>
      </c>
      <c r="L39" s="143"/>
      <c r="M39" s="51">
        <f>'[1]1월'!D36+'[1]2월'!D36+'[1]3월'!D36+'[1]4월'!D36+'[1]5월'!D36+'[1]6월'!D36+'[1]7월'!D37+'[1]8월'!D37+'[1]9월'!D37+'[1]10월'!D39+'[1]11월'!D39+'12월'!D39</f>
        <v>220421</v>
      </c>
      <c r="N39" s="46">
        <v>248359</v>
      </c>
      <c r="O39" s="144">
        <f t="shared" si="6"/>
        <v>-0.11249038689960904</v>
      </c>
      <c r="P39" s="128"/>
    </row>
    <row r="40" spans="1:16" s="29" customFormat="1" ht="22.5" customHeight="1" thickBot="1">
      <c r="A40" s="145"/>
      <c r="B40" s="146" t="s">
        <v>64</v>
      </c>
      <c r="C40" s="147"/>
      <c r="D40" s="140">
        <v>2055</v>
      </c>
      <c r="E40" s="141">
        <f>'[1]11월'!D40</f>
        <v>3816</v>
      </c>
      <c r="F40" s="142">
        <v>1927</v>
      </c>
      <c r="G40" s="44">
        <f t="shared" si="4"/>
        <v>-0.46147798742138363</v>
      </c>
      <c r="H40" s="148">
        <f t="shared" si="5"/>
        <v>6.6424494032174361E-2</v>
      </c>
      <c r="I40" s="24"/>
      <c r="J40" s="145"/>
      <c r="K40" s="146" t="s">
        <v>65</v>
      </c>
      <c r="L40" s="149"/>
      <c r="M40" s="150">
        <f>'[1]1월'!D37+'[1]2월'!D37+'[1]3월'!D37+'[1]4월'!D37+'[1]5월'!D37+'[1]6월'!D37+'[1]7월'!D38+'[1]8월'!D38+'[1]9월'!D38+'[1]10월'!D40+'[1]11월'!D40+'12월'!D40</f>
        <v>15557</v>
      </c>
      <c r="N40" s="151">
        <v>13041</v>
      </c>
      <c r="O40" s="144">
        <f t="shared" si="6"/>
        <v>0.19292999003143932</v>
      </c>
      <c r="P40" s="128"/>
    </row>
    <row r="41" spans="1:16" s="29" customFormat="1" ht="22.5" customHeight="1" thickBot="1">
      <c r="A41" s="109" t="s">
        <v>66</v>
      </c>
      <c r="B41" s="110"/>
      <c r="C41" s="110"/>
      <c r="D41" s="112">
        <f>SUM(D36:D40)</f>
        <v>29998</v>
      </c>
      <c r="E41" s="112">
        <f>'[1]11월'!D41</f>
        <v>31994</v>
      </c>
      <c r="F41" s="115">
        <v>31996</v>
      </c>
      <c r="G41" s="114">
        <f t="shared" si="4"/>
        <v>-6.2386697505782338E-2</v>
      </c>
      <c r="H41" s="114">
        <f t="shared" si="5"/>
        <v>-6.2445305663207898E-2</v>
      </c>
      <c r="I41" s="152"/>
      <c r="J41" s="153" t="s">
        <v>66</v>
      </c>
      <c r="K41" s="154"/>
      <c r="L41" s="154"/>
      <c r="M41" s="155">
        <f>SUM(M36:M40)</f>
        <v>340755</v>
      </c>
      <c r="N41" s="155">
        <v>369554</v>
      </c>
      <c r="O41" s="156">
        <f t="shared" si="6"/>
        <v>-7.7929071258868804E-2</v>
      </c>
      <c r="P41" s="126"/>
    </row>
    <row r="42" spans="1:16" s="24" customFormat="1" ht="19.5" customHeight="1" thickBot="1">
      <c r="A42" s="157"/>
      <c r="B42" s="158"/>
      <c r="C42" s="158"/>
      <c r="D42" s="159"/>
      <c r="E42" s="160"/>
      <c r="F42" s="161"/>
      <c r="G42" s="162"/>
      <c r="H42" s="125"/>
      <c r="J42" s="163"/>
      <c r="K42" s="164"/>
      <c r="L42" s="164"/>
      <c r="M42" s="165"/>
      <c r="N42" s="166"/>
      <c r="O42" s="167"/>
    </row>
    <row r="43" spans="1:16" s="29" customFormat="1" ht="19.5" customHeight="1" thickBot="1">
      <c r="A43" s="168" t="s">
        <v>67</v>
      </c>
      <c r="B43" s="169"/>
      <c r="C43" s="170"/>
      <c r="D43" s="171">
        <f>D31+D41</f>
        <v>38818</v>
      </c>
      <c r="E43" s="171">
        <f>'[1]11월'!D43</f>
        <v>39317</v>
      </c>
      <c r="F43" s="171">
        <v>42424</v>
      </c>
      <c r="G43" s="172">
        <f>(D43-E43)/E43</f>
        <v>-1.2691710964722639E-2</v>
      </c>
      <c r="H43" s="172">
        <f>(D43-F43)/F43</f>
        <v>-8.4999057137469358E-2</v>
      </c>
      <c r="I43" s="24"/>
      <c r="J43" s="168" t="s">
        <v>68</v>
      </c>
      <c r="K43" s="169"/>
      <c r="L43" s="170"/>
      <c r="M43" s="208">
        <f>SUM(M31,M41)</f>
        <v>417226</v>
      </c>
      <c r="N43" s="208">
        <v>462871</v>
      </c>
      <c r="O43" s="173">
        <f>(M43-N43)/N43</f>
        <v>-9.8612788444296579E-2</v>
      </c>
      <c r="P43" s="174"/>
    </row>
    <row r="44" spans="1:16" s="24" customFormat="1" ht="19.5" customHeight="1">
      <c r="A44" s="175"/>
      <c r="B44" s="176"/>
      <c r="C44" s="176"/>
      <c r="D44" s="177"/>
      <c r="E44" s="178"/>
      <c r="F44" s="179"/>
      <c r="G44" s="180"/>
      <c r="H44" s="181"/>
      <c r="J44" s="128"/>
      <c r="K44" s="128"/>
      <c r="L44" s="128"/>
      <c r="M44" s="182"/>
      <c r="N44" s="183"/>
      <c r="O44" s="125"/>
    </row>
    <row r="45" spans="1:16" s="24" customFormat="1" ht="19.5" customHeight="1" thickBot="1">
      <c r="A45" s="184" t="s">
        <v>69</v>
      </c>
      <c r="B45" s="126"/>
      <c r="C45" s="126"/>
      <c r="D45" s="119"/>
      <c r="E45" s="185"/>
      <c r="F45" s="186"/>
      <c r="G45" s="187"/>
      <c r="H45" s="188"/>
      <c r="J45" s="89" t="s">
        <v>69</v>
      </c>
      <c r="K45" s="126"/>
      <c r="L45" s="189"/>
      <c r="M45" s="190"/>
      <c r="N45" s="191"/>
      <c r="O45" s="192"/>
    </row>
    <row r="46" spans="1:16" s="29" customFormat="1" ht="19.5" customHeight="1" thickBot="1">
      <c r="A46" s="193" t="s">
        <v>70</v>
      </c>
      <c r="B46" s="194"/>
      <c r="C46" s="195"/>
      <c r="D46" s="196">
        <v>42646</v>
      </c>
      <c r="E46" s="196">
        <f>'[1]11월'!D46</f>
        <v>39990</v>
      </c>
      <c r="F46" s="197">
        <v>44714</v>
      </c>
      <c r="G46" s="198">
        <f>(D46-E46)/E46</f>
        <v>6.6416604151037756E-2</v>
      </c>
      <c r="H46" s="199">
        <f>(D46-F46)/F46</f>
        <v>-4.6249496801896495E-2</v>
      </c>
      <c r="I46" s="24"/>
      <c r="J46" s="193" t="s">
        <v>70</v>
      </c>
      <c r="K46" s="194"/>
      <c r="L46" s="195"/>
      <c r="M46" s="200">
        <f>'[1]1월'!D43+'[1]2월'!D43+'[1]3월'!D43+'[1]4월'!D43+'[1]5월'!D43+'[1]6월'!D43+'[1]7월'!D44+'[1]8월'!D44+'[1]9월'!D44+'[1]10월'!D46+'[1]11월'!D46+'12월'!D46</f>
        <v>505510</v>
      </c>
      <c r="N46" s="200">
        <v>503475</v>
      </c>
      <c r="O46" s="198">
        <f>(M46-N46)/N46</f>
        <v>4.0419087342966386E-3</v>
      </c>
    </row>
    <row r="47" spans="1:16" s="29" customFormat="1" ht="21.75" customHeight="1">
      <c r="A47" s="201"/>
      <c r="B47" s="201"/>
      <c r="C47" s="201"/>
      <c r="D47" s="201"/>
      <c r="E47" s="40"/>
      <c r="J47" s="202"/>
      <c r="K47" s="203"/>
      <c r="L47" s="203"/>
      <c r="M47" s="203"/>
      <c r="N47" s="203"/>
      <c r="O47" s="203"/>
    </row>
    <row r="48" spans="1:16" s="90" customFormat="1" ht="18" customHeight="1">
      <c r="A48" s="202"/>
      <c r="J48" s="204"/>
      <c r="K48" s="203"/>
      <c r="L48" s="203"/>
      <c r="M48" s="205"/>
      <c r="N48" s="203"/>
      <c r="O48" s="203"/>
    </row>
    <row r="49" spans="1:15" s="90" customFormat="1" ht="18" customHeight="1">
      <c r="A49" s="204"/>
      <c r="G49" s="206"/>
      <c r="J49" s="203"/>
      <c r="K49" s="203"/>
      <c r="L49" s="203"/>
      <c r="M49" s="203"/>
      <c r="N49" s="203"/>
      <c r="O49" s="203"/>
    </row>
    <row r="50" spans="1:15" s="90" customFormat="1" ht="18" customHeight="1">
      <c r="J50" s="207"/>
      <c r="K50" s="203"/>
      <c r="L50" s="207"/>
      <c r="M50" s="207"/>
      <c r="N50" s="207"/>
      <c r="O50" s="207"/>
    </row>
    <row r="51" spans="1:15" s="29" customFormat="1" ht="18" customHeight="1">
      <c r="J51" s="207"/>
      <c r="K51" s="203"/>
      <c r="L51" s="207"/>
      <c r="M51" s="207"/>
      <c r="N51" s="207"/>
      <c r="O51" s="207"/>
    </row>
    <row r="52" spans="1:15" s="29" customFormat="1" ht="15.75" customHeight="1">
      <c r="J52" s="207"/>
      <c r="K52" s="203"/>
      <c r="L52" s="207"/>
      <c r="M52" s="207"/>
      <c r="N52" s="207"/>
      <c r="O52" s="207"/>
    </row>
    <row r="53" spans="1:15" s="29" customFormat="1" ht="15.75" customHeight="1">
      <c r="J53" s="207"/>
      <c r="K53" s="207"/>
      <c r="L53" s="207"/>
      <c r="M53" s="207"/>
      <c r="N53" s="207"/>
      <c r="O53" s="207"/>
    </row>
    <row r="54" spans="1:15" s="29" customFormat="1" ht="15.75" customHeight="1">
      <c r="J54" s="207"/>
      <c r="K54" s="207"/>
      <c r="L54" s="207"/>
      <c r="M54" s="207"/>
      <c r="N54" s="207"/>
      <c r="O54" s="207"/>
    </row>
    <row r="55" spans="1:15" s="29" customFormat="1" ht="15.75" customHeight="1">
      <c r="J55" s="207"/>
      <c r="K55" s="207"/>
      <c r="L55" s="207"/>
      <c r="M55" s="207"/>
      <c r="N55" s="207"/>
      <c r="O55" s="207"/>
    </row>
    <row r="56" spans="1:15" s="29" customFormat="1" ht="15.75" customHeight="1">
      <c r="J56" s="207"/>
      <c r="K56" s="207"/>
      <c r="L56" s="207"/>
      <c r="M56" s="207"/>
      <c r="N56" s="207"/>
      <c r="O56" s="207"/>
    </row>
    <row r="57" spans="1:15" s="29" customFormat="1" ht="15.75" customHeight="1">
      <c r="J57" s="207"/>
      <c r="K57" s="207"/>
      <c r="L57" s="207"/>
      <c r="M57" s="207"/>
      <c r="N57" s="207"/>
      <c r="O57" s="207"/>
    </row>
    <row r="58" spans="1:15" s="29" customFormat="1" ht="15.75" customHeight="1">
      <c r="J58" s="207"/>
      <c r="K58" s="207"/>
      <c r="L58" s="207"/>
      <c r="M58" s="207"/>
      <c r="N58" s="207"/>
      <c r="O58" s="207"/>
    </row>
    <row r="59" spans="1:15" s="29" customFormat="1" ht="15.75" customHeight="1">
      <c r="J59" s="207"/>
      <c r="K59" s="207"/>
      <c r="L59" s="207"/>
      <c r="M59" s="207"/>
      <c r="N59" s="207"/>
      <c r="O59" s="207"/>
    </row>
    <row r="60" spans="1:15" s="29" customFormat="1" ht="15.75" customHeight="1">
      <c r="J60" s="207"/>
      <c r="K60" s="207"/>
      <c r="L60" s="207"/>
      <c r="M60" s="207"/>
      <c r="N60" s="207"/>
      <c r="O60" s="207"/>
    </row>
    <row r="61" spans="1:15" s="29" customFormat="1" ht="15.75" customHeight="1">
      <c r="J61" s="207"/>
      <c r="K61" s="207"/>
      <c r="L61" s="207"/>
      <c r="M61" s="207"/>
      <c r="N61" s="207"/>
      <c r="O61" s="207"/>
    </row>
    <row r="62" spans="1:15" s="29" customFormat="1" ht="15.75" customHeight="1">
      <c r="J62" s="207"/>
      <c r="K62" s="207"/>
      <c r="L62" s="207"/>
      <c r="M62" s="207"/>
      <c r="N62" s="207"/>
      <c r="O62" s="207"/>
    </row>
    <row r="63" spans="1:15" s="29" customFormat="1" ht="15.75" customHeight="1">
      <c r="J63" s="207"/>
      <c r="K63" s="207"/>
      <c r="L63" s="207"/>
      <c r="M63" s="207"/>
      <c r="N63" s="207"/>
      <c r="O63" s="207"/>
    </row>
    <row r="64" spans="1:15" s="29" customFormat="1" ht="15.75" customHeight="1">
      <c r="J64" s="207"/>
      <c r="K64" s="207"/>
      <c r="L64" s="207"/>
      <c r="M64" s="207"/>
      <c r="N64" s="207"/>
      <c r="O64" s="207"/>
    </row>
    <row r="65" spans="10:15" s="29" customFormat="1" ht="15.75" customHeight="1">
      <c r="J65" s="207"/>
      <c r="K65" s="207"/>
      <c r="L65" s="207"/>
      <c r="M65" s="207"/>
      <c r="N65" s="207"/>
      <c r="O65" s="207"/>
    </row>
    <row r="66" spans="10:15" s="29" customFormat="1" ht="15.75" customHeight="1">
      <c r="J66" s="207"/>
      <c r="K66" s="207"/>
      <c r="L66" s="207"/>
      <c r="M66" s="207"/>
      <c r="N66" s="207"/>
      <c r="O66" s="207"/>
    </row>
    <row r="67" spans="10:15" s="29" customFormat="1" ht="15.75" customHeight="1">
      <c r="J67" s="207"/>
      <c r="K67" s="207"/>
      <c r="L67" s="207"/>
      <c r="M67" s="207"/>
      <c r="N67" s="207"/>
      <c r="O67" s="207"/>
    </row>
    <row r="68" spans="10:15" s="29" customFormat="1" ht="15.75" customHeight="1">
      <c r="J68" s="207"/>
      <c r="K68" s="207"/>
      <c r="L68" s="207"/>
      <c r="M68" s="207"/>
      <c r="N68" s="207"/>
      <c r="O68" s="207"/>
    </row>
    <row r="69" spans="10:15" s="29" customFormat="1" ht="15.75" customHeight="1">
      <c r="J69" s="207"/>
      <c r="K69" s="207"/>
      <c r="L69" s="207"/>
      <c r="M69" s="207"/>
      <c r="N69" s="207"/>
      <c r="O69" s="207"/>
    </row>
    <row r="70" spans="10:15" s="29" customFormat="1" ht="15.75" customHeight="1">
      <c r="J70" s="207"/>
      <c r="K70" s="207"/>
      <c r="L70" s="207"/>
      <c r="M70" s="207"/>
      <c r="N70" s="207"/>
      <c r="O70" s="207"/>
    </row>
    <row r="71" spans="10:15" s="29" customFormat="1" ht="15.75" customHeight="1">
      <c r="J71" s="207"/>
      <c r="K71" s="207"/>
      <c r="L71" s="207"/>
      <c r="M71" s="207"/>
      <c r="N71" s="207"/>
      <c r="O71" s="207"/>
    </row>
    <row r="72" spans="10:15" s="29" customFormat="1" ht="15.75" customHeight="1">
      <c r="J72" s="207"/>
      <c r="K72" s="207"/>
      <c r="L72" s="207"/>
      <c r="M72" s="207"/>
      <c r="N72" s="207"/>
      <c r="O72" s="207"/>
    </row>
    <row r="73" spans="10:15" s="29" customFormat="1" ht="15.75" customHeight="1">
      <c r="J73" s="207"/>
      <c r="K73" s="207"/>
      <c r="L73" s="207"/>
      <c r="M73" s="207"/>
      <c r="N73" s="207"/>
      <c r="O73" s="207"/>
    </row>
    <row r="74" spans="10:15" s="29" customFormat="1" ht="15.75" customHeight="1">
      <c r="J74" s="207"/>
      <c r="K74" s="207"/>
      <c r="L74" s="207"/>
      <c r="M74" s="207"/>
      <c r="N74" s="207"/>
      <c r="O74" s="207"/>
    </row>
    <row r="75" spans="10:15" s="29" customFormat="1" ht="15.75" customHeight="1">
      <c r="J75" s="207"/>
      <c r="K75" s="207"/>
      <c r="L75" s="207"/>
      <c r="M75" s="207"/>
      <c r="N75" s="207"/>
      <c r="O75" s="207"/>
    </row>
    <row r="76" spans="10:15" s="29" customFormat="1" ht="15.75" customHeight="1">
      <c r="J76" s="207"/>
      <c r="K76" s="207"/>
      <c r="L76" s="207"/>
      <c r="M76" s="207"/>
      <c r="N76" s="207"/>
      <c r="O76" s="207"/>
    </row>
    <row r="77" spans="10:15" s="29" customFormat="1" ht="15.75" customHeight="1">
      <c r="J77" s="207"/>
      <c r="K77" s="207"/>
      <c r="L77" s="207"/>
      <c r="M77" s="207"/>
      <c r="N77" s="207"/>
      <c r="O77" s="207"/>
    </row>
    <row r="78" spans="10:15" s="29" customFormat="1" ht="15.75" customHeight="1">
      <c r="J78" s="207"/>
      <c r="K78" s="207"/>
      <c r="L78" s="207"/>
      <c r="M78" s="207"/>
      <c r="N78" s="207"/>
      <c r="O78" s="207"/>
    </row>
    <row r="79" spans="10:15" s="29" customFormat="1" ht="15.75" customHeight="1">
      <c r="J79" s="207"/>
      <c r="K79" s="207"/>
      <c r="L79" s="207"/>
      <c r="M79" s="207"/>
      <c r="N79" s="207"/>
      <c r="O79" s="207"/>
    </row>
    <row r="80" spans="10:15" s="29" customFormat="1" ht="15.75" customHeight="1">
      <c r="J80" s="207"/>
      <c r="K80" s="207"/>
      <c r="L80" s="207"/>
      <c r="M80" s="207"/>
      <c r="N80" s="207"/>
      <c r="O80" s="207"/>
    </row>
    <row r="81" spans="10:15" s="29" customFormat="1" ht="15.75" customHeight="1">
      <c r="J81" s="207"/>
      <c r="K81" s="207"/>
      <c r="L81" s="207"/>
      <c r="M81" s="207"/>
      <c r="N81" s="207"/>
      <c r="O81" s="207"/>
    </row>
    <row r="82" spans="10:15" s="29" customFormat="1" ht="15.75" customHeight="1">
      <c r="J82" s="207"/>
      <c r="K82" s="207"/>
      <c r="L82" s="207"/>
      <c r="M82" s="207"/>
      <c r="N82" s="207"/>
      <c r="O82" s="207"/>
    </row>
    <row r="83" spans="10:15" s="29" customFormat="1" ht="15.75" customHeight="1">
      <c r="J83" s="207"/>
      <c r="K83" s="207"/>
      <c r="L83" s="207"/>
      <c r="M83" s="207"/>
      <c r="N83" s="207"/>
      <c r="O83" s="207"/>
    </row>
    <row r="84" spans="10:15" ht="15.75" customHeight="1">
      <c r="J84" s="207"/>
      <c r="K84" s="207"/>
      <c r="L84" s="207"/>
      <c r="M84" s="207"/>
      <c r="N84" s="207"/>
      <c r="O84" s="207"/>
    </row>
  </sheetData>
  <mergeCells count="61">
    <mergeCell ref="A47:D47"/>
    <mergeCell ref="A41:C41"/>
    <mergeCell ref="J41:L41"/>
    <mergeCell ref="A43:C43"/>
    <mergeCell ref="J43:L43"/>
    <mergeCell ref="A46:C46"/>
    <mergeCell ref="J46:L46"/>
    <mergeCell ref="B39:C39"/>
    <mergeCell ref="K39:L39"/>
    <mergeCell ref="B40:C40"/>
    <mergeCell ref="K40:L40"/>
    <mergeCell ref="B37:C37"/>
    <mergeCell ref="K37:L37"/>
    <mergeCell ref="B38:C38"/>
    <mergeCell ref="K38:L38"/>
    <mergeCell ref="A32:D32"/>
    <mergeCell ref="F32:I32"/>
    <mergeCell ref="J32:N32"/>
    <mergeCell ref="J33:M33"/>
    <mergeCell ref="A36:A40"/>
    <mergeCell ref="B36:C36"/>
    <mergeCell ref="J36:J40"/>
    <mergeCell ref="K36:L36"/>
    <mergeCell ref="B29:C29"/>
    <mergeCell ref="K29:L29"/>
    <mergeCell ref="A30:C30"/>
    <mergeCell ref="J30:L30"/>
    <mergeCell ref="A31:C31"/>
    <mergeCell ref="J31:L31"/>
    <mergeCell ref="B25:C25"/>
    <mergeCell ref="K25:L25"/>
    <mergeCell ref="A26:C26"/>
    <mergeCell ref="J26:L26"/>
    <mergeCell ref="A27:A29"/>
    <mergeCell ref="B27:C27"/>
    <mergeCell ref="J27:J29"/>
    <mergeCell ref="K27:L27"/>
    <mergeCell ref="B28:C28"/>
    <mergeCell ref="K28:L28"/>
    <mergeCell ref="A21:A25"/>
    <mergeCell ref="B21:C21"/>
    <mergeCell ref="J21:J25"/>
    <mergeCell ref="K21:L21"/>
    <mergeCell ref="B22:C22"/>
    <mergeCell ref="K22:L22"/>
    <mergeCell ref="B23:C23"/>
    <mergeCell ref="K23:L23"/>
    <mergeCell ref="B24:C24"/>
    <mergeCell ref="K24:L24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2020-01-02T04:17:53Z</dcterms:created>
  <dcterms:modified xsi:type="dcterms:W3CDTF">2020-01-02T04:18:36Z</dcterms:modified>
</cp:coreProperties>
</file>