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8\월별 판매실적 테이블\"/>
    </mc:Choice>
  </mc:AlternateContent>
  <bookViews>
    <workbookView xWindow="0" yWindow="0" windowWidth="23970" windowHeight="9765"/>
  </bookViews>
  <sheets>
    <sheet name="2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O44" i="1" s="1"/>
  <c r="H44" i="1"/>
  <c r="G44" i="1"/>
  <c r="F41" i="1"/>
  <c r="E41" i="1"/>
  <c r="D39" i="1"/>
  <c r="H39" i="1" s="1"/>
  <c r="M38" i="1"/>
  <c r="O38" i="1" s="1"/>
  <c r="H38" i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N28" i="1"/>
  <c r="H28" i="1"/>
  <c r="G28" i="1"/>
  <c r="D28" i="1"/>
  <c r="M27" i="1"/>
  <c r="O27" i="1" s="1"/>
  <c r="H27" i="1"/>
  <c r="G27" i="1"/>
  <c r="M26" i="1"/>
  <c r="H26" i="1"/>
  <c r="G26" i="1"/>
  <c r="N25" i="1"/>
  <c r="D25" i="1"/>
  <c r="H25" i="1" s="1"/>
  <c r="M24" i="1"/>
  <c r="O24" i="1" s="1"/>
  <c r="H24" i="1"/>
  <c r="G24" i="1"/>
  <c r="M23" i="1"/>
  <c r="O23" i="1" s="1"/>
  <c r="H23" i="1"/>
  <c r="G23" i="1"/>
  <c r="M22" i="1"/>
  <c r="M25" i="1" s="1"/>
  <c r="O25" i="1" s="1"/>
  <c r="H22" i="1"/>
  <c r="G22" i="1"/>
  <c r="N20" i="1"/>
  <c r="D20" i="1"/>
  <c r="M19" i="1"/>
  <c r="M20" i="1" s="1"/>
  <c r="M21" i="1" s="1"/>
  <c r="N17" i="1"/>
  <c r="D17" i="1"/>
  <c r="H17" i="1" s="1"/>
  <c r="M16" i="1"/>
  <c r="M17" i="1" s="1"/>
  <c r="O17" i="1" s="1"/>
  <c r="H16" i="1"/>
  <c r="G16" i="1"/>
  <c r="N15" i="1"/>
  <c r="D15" i="1"/>
  <c r="G15" i="1" s="1"/>
  <c r="M14" i="1"/>
  <c r="O14" i="1" s="1"/>
  <c r="H14" i="1"/>
  <c r="G14" i="1"/>
  <c r="M13" i="1"/>
  <c r="M15" i="1" s="1"/>
  <c r="O15" i="1" s="1"/>
  <c r="N12" i="1"/>
  <c r="H12" i="1"/>
  <c r="D12" i="1"/>
  <c r="G12" i="1" s="1"/>
  <c r="M11" i="1"/>
  <c r="M12" i="1" s="1"/>
  <c r="O12" i="1" s="1"/>
  <c r="H11" i="1"/>
  <c r="G11" i="1"/>
  <c r="N10" i="1"/>
  <c r="D10" i="1"/>
  <c r="H10" i="1" s="1"/>
  <c r="M9" i="1"/>
  <c r="M10" i="1" s="1"/>
  <c r="O10" i="1" s="1"/>
  <c r="H9" i="1"/>
  <c r="G9" i="1"/>
  <c r="N8" i="1"/>
  <c r="D8" i="1"/>
  <c r="G8" i="1" s="1"/>
  <c r="M7" i="1"/>
  <c r="M8" i="1" s="1"/>
  <c r="H7" i="1"/>
  <c r="G7" i="1"/>
  <c r="N6" i="1"/>
  <c r="D6" i="1"/>
  <c r="M5" i="1"/>
  <c r="M6" i="1" s="1"/>
  <c r="O6" i="1" s="1"/>
  <c r="H5" i="1"/>
  <c r="G5" i="1"/>
  <c r="H8" i="1" l="1"/>
  <c r="N21" i="1"/>
  <c r="O21" i="1" s="1"/>
  <c r="O22" i="1"/>
  <c r="D21" i="1"/>
  <c r="G21" i="1" s="1"/>
  <c r="O8" i="1"/>
  <c r="H15" i="1"/>
  <c r="M28" i="1"/>
  <c r="H21" i="1"/>
  <c r="M29" i="1"/>
  <c r="O28" i="1"/>
  <c r="M39" i="1"/>
  <c r="O39" i="1" s="1"/>
  <c r="G6" i="1"/>
  <c r="O7" i="1"/>
  <c r="G10" i="1"/>
  <c r="O11" i="1"/>
  <c r="O13" i="1"/>
  <c r="G17" i="1"/>
  <c r="D29" i="1"/>
  <c r="H6" i="1"/>
  <c r="O20" i="1"/>
  <c r="G25" i="1"/>
  <c r="O26" i="1"/>
  <c r="G39" i="1"/>
  <c r="O5" i="1"/>
  <c r="O9" i="1"/>
  <c r="O16" i="1"/>
  <c r="D41" i="1" l="1"/>
  <c r="H29" i="1"/>
  <c r="G29" i="1"/>
  <c r="O29" i="1"/>
  <c r="M41" i="1"/>
  <c r="O41" i="1" s="1"/>
  <c r="H41" i="1" l="1"/>
  <c r="G41" i="1"/>
</calcChain>
</file>

<file path=xl/sharedStrings.xml><?xml version="1.0" encoding="utf-8"?>
<sst xmlns="http://schemas.openxmlformats.org/spreadsheetml/2006/main" count="120" uniqueCount="70">
  <si>
    <t>한국지엠 2018년 2월 판매실적</t>
    <phoneticPr fontId="3" type="noConversion"/>
  </si>
  <si>
    <t>한국지엠 2018년 1-2월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</si>
  <si>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</si>
  <si>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</si>
  <si>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</si>
  <si>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'18. 2.</t>
    <phoneticPr fontId="7" type="noConversion"/>
  </si>
  <si>
    <t>'18. 1.</t>
    <phoneticPr fontId="7" type="noConversion"/>
  </si>
  <si>
    <t>'17. 2.</t>
    <phoneticPr fontId="3" type="noConversion"/>
  </si>
  <si>
    <t>전월대비증감</t>
    <phoneticPr fontId="3" type="noConversion"/>
  </si>
  <si>
    <t>전년동월대비</t>
    <phoneticPr fontId="3" type="noConversion"/>
  </si>
  <si>
    <t>'18. 1-2</t>
    <phoneticPr fontId="3" type="noConversion"/>
  </si>
  <si>
    <t>'17. 1-2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</si>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</sst>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2" fillId="0" borderId="20" xfId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4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41" fontId="2" fillId="0" borderId="24" xfId="1" quotePrefix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2" fillId="0" borderId="29" xfId="1" quotePrefix="1" applyFont="1" applyFill="1" applyBorder="1" applyAlignment="1">
      <alignment horizontal="right" vertical="center"/>
    </xf>
    <xf numFmtId="0" fontId="2" fillId="0" borderId="15" xfId="0" quotePrefix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41" fontId="6" fillId="0" borderId="20" xfId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6" fillId="5" borderId="20" xfId="1" applyFont="1" applyFill="1" applyBorder="1" applyAlignment="1">
      <alignment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6" fontId="6" fillId="5" borderId="22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1" fontId="2" fillId="0" borderId="35" xfId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1" fontId="6" fillId="4" borderId="35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6" fillId="5" borderId="23" xfId="1" applyFont="1" applyFill="1" applyBorder="1" applyAlignment="1">
      <alignment vertical="center"/>
    </xf>
    <xf numFmtId="176" fontId="6" fillId="4" borderId="38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176" fontId="6" fillId="5" borderId="40" xfId="0" quotePrefix="1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1" fontId="6" fillId="6" borderId="5" xfId="1" applyFont="1" applyFill="1" applyBorder="1" applyAlignment="1">
      <alignment vertical="center"/>
    </xf>
    <xf numFmtId="41" fontId="6" fillId="6" borderId="4" xfId="1" applyFont="1" applyFill="1" applyBorder="1" applyAlignment="1">
      <alignment vertical="center"/>
    </xf>
    <xf numFmtId="41" fontId="6" fillId="7" borderId="5" xfId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8" borderId="5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42" xfId="1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4" xfId="1" quotePrefix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1" quotePrefix="1" applyFont="1" applyFill="1" applyBorder="1" applyAlignment="1">
      <alignment horizontal="right" vertical="center"/>
    </xf>
    <xf numFmtId="41" fontId="2" fillId="0" borderId="50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8" borderId="5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41" fontId="6" fillId="9" borderId="5" xfId="1" quotePrefix="1" applyFont="1" applyFill="1" applyBorder="1" applyAlignment="1">
      <alignment vertical="center"/>
    </xf>
    <xf numFmtId="176" fontId="6" fillId="9" borderId="5" xfId="0" quotePrefix="1" applyNumberFormat="1" applyFont="1" applyFill="1" applyBorder="1" applyAlignment="1">
      <alignment horizontal="right" vertical="center"/>
    </xf>
    <xf numFmtId="176" fontId="6" fillId="9" borderId="4" xfId="0" applyNumberFormat="1" applyFont="1" applyFill="1" applyBorder="1" applyAlignment="1">
      <alignment horizontal="right" vertical="center"/>
    </xf>
    <xf numFmtId="41" fontId="6" fillId="10" borderId="5" xfId="1" quotePrefix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41" fontId="6" fillId="0" borderId="41" xfId="1" applyFont="1" applyFill="1" applyBorder="1" applyAlignment="1">
      <alignment vertical="center"/>
    </xf>
    <xf numFmtId="176" fontId="6" fillId="0" borderId="41" xfId="0" quotePrefix="1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41" fontId="6" fillId="11" borderId="6" xfId="1" applyFont="1" applyFill="1" applyBorder="1" applyAlignment="1">
      <alignment vertical="center"/>
    </xf>
    <xf numFmtId="41" fontId="6" fillId="12" borderId="6" xfId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horizontal="right" vertical="center"/>
    </xf>
    <xf numFmtId="176" fontId="6" fillId="11" borderId="4" xfId="0" applyNumberFormat="1" applyFont="1" applyFill="1" applyBorder="1" applyAlignment="1">
      <alignment horizontal="right" vertical="center"/>
    </xf>
    <xf numFmtId="41" fontId="6" fillId="13" borderId="5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6" fillId="0" borderId="24" xfId="1" quotePrefix="1" applyFont="1" applyFill="1" applyBorder="1" applyAlignment="1">
      <alignment vertical="center"/>
    </xf>
    <xf numFmtId="41" fontId="6" fillId="4" borderId="24" xfId="1" applyFont="1" applyFill="1" applyBorder="1" applyAlignment="1">
      <alignment vertical="center"/>
    </xf>
    <xf numFmtId="41" fontId="6" fillId="4" borderId="50" xfId="1" applyFont="1" applyFill="1" applyBorder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8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7"/>
    </sheetNames>
    <sheetDataSet>
      <sheetData sheetId="0">
        <row r="5">
          <cell r="D5">
            <v>3347</v>
          </cell>
        </row>
        <row r="7">
          <cell r="D7">
            <v>103</v>
          </cell>
        </row>
        <row r="9">
          <cell r="D9">
            <v>487</v>
          </cell>
        </row>
        <row r="11">
          <cell r="D11">
            <v>1476</v>
          </cell>
        </row>
        <row r="14">
          <cell r="D14">
            <v>208</v>
          </cell>
        </row>
        <row r="16">
          <cell r="D16">
            <v>22</v>
          </cell>
        </row>
        <row r="19">
          <cell r="D19">
            <v>0</v>
          </cell>
        </row>
        <row r="22">
          <cell r="D22">
            <v>151</v>
          </cell>
        </row>
        <row r="23">
          <cell r="D23">
            <v>476</v>
          </cell>
        </row>
        <row r="24">
          <cell r="D24">
            <v>987</v>
          </cell>
        </row>
        <row r="26">
          <cell r="D26">
            <v>313</v>
          </cell>
        </row>
        <row r="27">
          <cell r="D27">
            <v>274</v>
          </cell>
        </row>
        <row r="34">
          <cell r="D34">
            <v>9621</v>
          </cell>
        </row>
        <row r="35">
          <cell r="D35">
            <v>393</v>
          </cell>
        </row>
        <row r="36">
          <cell r="D36">
            <v>796</v>
          </cell>
        </row>
        <row r="37">
          <cell r="D37">
            <v>23013</v>
          </cell>
        </row>
        <row r="38">
          <cell r="D38">
            <v>734</v>
          </cell>
        </row>
        <row r="44">
          <cell r="D44">
            <v>40074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80" zoomScaleNormal="80" workbookViewId="0">
      <selection activeCell="Q8" sqref="Q8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21875" style="1" bestFit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21875" style="2" bestFit="1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1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J4" s="5" t="s">
        <v>4</v>
      </c>
      <c r="K4" s="6"/>
      <c r="L4" s="7"/>
      <c r="M4" s="8" t="s">
        <v>10</v>
      </c>
      <c r="N4" s="8" t="s">
        <v>11</v>
      </c>
      <c r="O4" s="10" t="s">
        <v>12</v>
      </c>
    </row>
    <row r="5" spans="1:15" s="20" customFormat="1" ht="19.5" customHeight="1">
      <c r="A5" s="12" t="s">
        <v>13</v>
      </c>
      <c r="B5" s="13" t="s">
        <v>14</v>
      </c>
      <c r="C5" s="14" t="s">
        <v>15</v>
      </c>
      <c r="D5" s="15">
        <v>2399</v>
      </c>
      <c r="E5" s="16">
        <v>3347</v>
      </c>
      <c r="F5" s="17">
        <v>3950</v>
      </c>
      <c r="G5" s="18">
        <f t="shared" ref="G5:G29" si="0">(D5-E5)/E5</f>
        <v>-0.28323872124290411</v>
      </c>
      <c r="H5" s="19">
        <f>(D5-F5)/F5</f>
        <v>-0.39265822784810128</v>
      </c>
      <c r="J5" s="12" t="s">
        <v>13</v>
      </c>
      <c r="K5" s="13" t="s">
        <v>16</v>
      </c>
      <c r="L5" s="14" t="s">
        <v>15</v>
      </c>
      <c r="M5" s="21">
        <f>'[1]1월'!D5+'2월'!D5</f>
        <v>5746</v>
      </c>
      <c r="N5" s="22">
        <v>8278</v>
      </c>
      <c r="O5" s="23">
        <f>(M5-N5)/N5</f>
        <v>-0.30587098332930662</v>
      </c>
    </row>
    <row r="6" spans="1:15" s="20" customFormat="1" ht="19.5" customHeight="1">
      <c r="A6" s="24"/>
      <c r="B6" s="25"/>
      <c r="C6" s="26" t="s">
        <v>17</v>
      </c>
      <c r="D6" s="27">
        <f>SUM(D5)</f>
        <v>2399</v>
      </c>
      <c r="E6" s="28">
        <v>3347</v>
      </c>
      <c r="F6" s="29">
        <v>3950</v>
      </c>
      <c r="G6" s="30">
        <f t="shared" si="0"/>
        <v>-0.28323872124290411</v>
      </c>
      <c r="H6" s="31">
        <f t="shared" ref="H6:H14" si="1">(D6-F6)/F6</f>
        <v>-0.39265822784810128</v>
      </c>
      <c r="J6" s="24"/>
      <c r="K6" s="25"/>
      <c r="L6" s="26" t="s">
        <v>17</v>
      </c>
      <c r="M6" s="32">
        <f>SUM(M5)</f>
        <v>5746</v>
      </c>
      <c r="N6" s="197">
        <f>SUM(N5)</f>
        <v>8278</v>
      </c>
      <c r="O6" s="33">
        <f t="shared" ref="O6:O29" si="2">(M6-N6)/N6</f>
        <v>-0.30587098332930662</v>
      </c>
    </row>
    <row r="7" spans="1:15" s="20" customFormat="1" ht="19.5" customHeight="1">
      <c r="A7" s="24"/>
      <c r="B7" s="35" t="s">
        <v>18</v>
      </c>
      <c r="C7" s="36" t="s">
        <v>19</v>
      </c>
      <c r="D7" s="37">
        <v>95</v>
      </c>
      <c r="E7" s="38">
        <v>103</v>
      </c>
      <c r="F7" s="39">
        <v>162</v>
      </c>
      <c r="G7" s="40">
        <f t="shared" si="0"/>
        <v>-7.7669902912621352E-2</v>
      </c>
      <c r="H7" s="41">
        <f t="shared" si="1"/>
        <v>-0.41358024691358025</v>
      </c>
      <c r="J7" s="24"/>
      <c r="K7" s="35" t="s">
        <v>20</v>
      </c>
      <c r="L7" s="36" t="s">
        <v>19</v>
      </c>
      <c r="M7" s="42">
        <f>'[1]1월'!D7+'2월'!D7</f>
        <v>198</v>
      </c>
      <c r="N7" s="43">
        <v>295</v>
      </c>
      <c r="O7" s="23">
        <f t="shared" si="2"/>
        <v>-0.32881355932203388</v>
      </c>
    </row>
    <row r="8" spans="1:15" s="20" customFormat="1" ht="19.5" customHeight="1">
      <c r="A8" s="24"/>
      <c r="B8" s="25"/>
      <c r="C8" s="26" t="s">
        <v>17</v>
      </c>
      <c r="D8" s="44">
        <f>SUM(D7)</f>
        <v>95</v>
      </c>
      <c r="E8" s="45">
        <v>103</v>
      </c>
      <c r="F8" s="46">
        <v>162</v>
      </c>
      <c r="G8" s="30">
        <f t="shared" si="0"/>
        <v>-7.7669902912621352E-2</v>
      </c>
      <c r="H8" s="31">
        <f t="shared" si="1"/>
        <v>-0.41358024691358025</v>
      </c>
      <c r="J8" s="24"/>
      <c r="K8" s="25"/>
      <c r="L8" s="26" t="s">
        <v>17</v>
      </c>
      <c r="M8" s="32">
        <f>SUM(M7)</f>
        <v>198</v>
      </c>
      <c r="N8" s="197">
        <f>SUM(N7)</f>
        <v>295</v>
      </c>
      <c r="O8" s="47">
        <f t="shared" si="2"/>
        <v>-0.32881355932203388</v>
      </c>
    </row>
    <row r="9" spans="1:15" s="20" customFormat="1" ht="19.5" customHeight="1">
      <c r="A9" s="24"/>
      <c r="B9" s="49" t="s">
        <v>21</v>
      </c>
      <c r="C9" s="50" t="s">
        <v>22</v>
      </c>
      <c r="D9" s="37">
        <v>234</v>
      </c>
      <c r="E9" s="38">
        <v>487</v>
      </c>
      <c r="F9" s="39">
        <v>6</v>
      </c>
      <c r="G9" s="40">
        <f t="shared" si="0"/>
        <v>-0.51950718685831621</v>
      </c>
      <c r="H9" s="41">
        <f t="shared" si="1"/>
        <v>38</v>
      </c>
      <c r="J9" s="24"/>
      <c r="K9" s="49" t="s">
        <v>23</v>
      </c>
      <c r="L9" s="50" t="s">
        <v>22</v>
      </c>
      <c r="M9" s="51">
        <f>'[1]1월'!D9+'2월'!D9</f>
        <v>721</v>
      </c>
      <c r="N9" s="52">
        <v>235</v>
      </c>
      <c r="O9" s="53">
        <f t="shared" si="2"/>
        <v>2.0680851063829788</v>
      </c>
    </row>
    <row r="10" spans="1:15" s="20" customFormat="1" ht="19.5" customHeight="1">
      <c r="A10" s="24"/>
      <c r="B10" s="54"/>
      <c r="C10" s="26" t="s">
        <v>17</v>
      </c>
      <c r="D10" s="44">
        <f>SUM(D9)</f>
        <v>234</v>
      </c>
      <c r="E10" s="45">
        <v>487</v>
      </c>
      <c r="F10" s="46">
        <v>6</v>
      </c>
      <c r="G10" s="30">
        <f t="shared" si="0"/>
        <v>-0.51950718685831621</v>
      </c>
      <c r="H10" s="31">
        <f t="shared" si="1"/>
        <v>38</v>
      </c>
      <c r="J10" s="24"/>
      <c r="K10" s="54"/>
      <c r="L10" s="26" t="s">
        <v>17</v>
      </c>
      <c r="M10" s="32">
        <f>SUM(M9)</f>
        <v>721</v>
      </c>
      <c r="N10" s="197">
        <f>SUM(N9)</f>
        <v>235</v>
      </c>
      <c r="O10" s="47">
        <f t="shared" si="2"/>
        <v>2.0680851063829788</v>
      </c>
    </row>
    <row r="11" spans="1:15" s="20" customFormat="1" ht="19.5" customHeight="1">
      <c r="A11" s="24"/>
      <c r="B11" s="55" t="s">
        <v>24</v>
      </c>
      <c r="C11" s="50" t="s">
        <v>25</v>
      </c>
      <c r="D11" s="37">
        <v>1161</v>
      </c>
      <c r="E11" s="38">
        <v>1476</v>
      </c>
      <c r="F11" s="39">
        <v>3271</v>
      </c>
      <c r="G11" s="56">
        <f t="shared" si="0"/>
        <v>-0.21341463414634146</v>
      </c>
      <c r="H11" s="41">
        <f t="shared" si="1"/>
        <v>-0.64506267196575973</v>
      </c>
      <c r="J11" s="24"/>
      <c r="K11" s="55" t="s">
        <v>26</v>
      </c>
      <c r="L11" s="57" t="s">
        <v>25</v>
      </c>
      <c r="M11" s="51">
        <f>'[1]1월'!D11+'2월'!D11</f>
        <v>2637</v>
      </c>
      <c r="N11" s="52">
        <v>6835</v>
      </c>
      <c r="O11" s="58">
        <f t="shared" si="2"/>
        <v>-0.61419166057059249</v>
      </c>
    </row>
    <row r="12" spans="1:15" s="20" customFormat="1" ht="19.5" customHeight="1">
      <c r="A12" s="24"/>
      <c r="B12" s="25"/>
      <c r="C12" s="26" t="s">
        <v>17</v>
      </c>
      <c r="D12" s="44">
        <f>SUM(D11)</f>
        <v>1161</v>
      </c>
      <c r="E12" s="45">
        <v>1476</v>
      </c>
      <c r="F12" s="46">
        <v>3271</v>
      </c>
      <c r="G12" s="30">
        <f t="shared" si="0"/>
        <v>-0.21341463414634146</v>
      </c>
      <c r="H12" s="31">
        <f t="shared" si="1"/>
        <v>-0.64506267196575973</v>
      </c>
      <c r="J12" s="24"/>
      <c r="K12" s="25"/>
      <c r="L12" s="26" t="s">
        <v>17</v>
      </c>
      <c r="M12" s="32">
        <f>SUM(M11)</f>
        <v>2637</v>
      </c>
      <c r="N12" s="197">
        <f>SUM(N11)</f>
        <v>6835</v>
      </c>
      <c r="O12" s="47">
        <f t="shared" si="2"/>
        <v>-0.61419166057059249</v>
      </c>
    </row>
    <row r="13" spans="1:15" s="20" customFormat="1" ht="19.5" customHeight="1">
      <c r="A13" s="24"/>
      <c r="B13" s="59" t="s">
        <v>27</v>
      </c>
      <c r="C13" s="50" t="s">
        <v>28</v>
      </c>
      <c r="D13" s="60">
        <v>0</v>
      </c>
      <c r="E13" s="61"/>
      <c r="F13" s="39">
        <v>0</v>
      </c>
      <c r="G13" s="56" t="s">
        <v>29</v>
      </c>
      <c r="H13" s="41" t="s">
        <v>29</v>
      </c>
      <c r="J13" s="24"/>
      <c r="K13" s="55" t="s">
        <v>27</v>
      </c>
      <c r="L13" s="50" t="s">
        <v>28</v>
      </c>
      <c r="M13" s="51">
        <f>'[1]1월'!D13+'2월'!D13</f>
        <v>0</v>
      </c>
      <c r="N13" s="52">
        <v>4</v>
      </c>
      <c r="O13" s="58">
        <f t="shared" si="2"/>
        <v>-1</v>
      </c>
    </row>
    <row r="14" spans="1:15" s="20" customFormat="1" ht="19.5" customHeight="1">
      <c r="A14" s="24"/>
      <c r="B14" s="62"/>
      <c r="C14" s="50" t="s">
        <v>30</v>
      </c>
      <c r="D14" s="37">
        <v>124</v>
      </c>
      <c r="E14" s="38">
        <v>208</v>
      </c>
      <c r="F14" s="39">
        <v>359</v>
      </c>
      <c r="G14" s="40">
        <f t="shared" si="0"/>
        <v>-0.40384615384615385</v>
      </c>
      <c r="H14" s="41">
        <f t="shared" si="1"/>
        <v>-0.65459610027855153</v>
      </c>
      <c r="J14" s="24"/>
      <c r="K14" s="63"/>
      <c r="L14" s="50" t="s">
        <v>30</v>
      </c>
      <c r="M14" s="51">
        <f>'[1]1월'!D14+'2월'!D14</f>
        <v>332</v>
      </c>
      <c r="N14" s="52">
        <v>742</v>
      </c>
      <c r="O14" s="58">
        <f t="shared" si="2"/>
        <v>-0.55256064690026951</v>
      </c>
    </row>
    <row r="15" spans="1:15" s="20" customFormat="1" ht="19.5" customHeight="1">
      <c r="A15" s="24"/>
      <c r="B15" s="25"/>
      <c r="C15" s="26" t="s">
        <v>31</v>
      </c>
      <c r="D15" s="44">
        <f>SUM(D13:D14)</f>
        <v>124</v>
      </c>
      <c r="E15" s="45">
        <v>208</v>
      </c>
      <c r="F15" s="46">
        <v>359</v>
      </c>
      <c r="G15" s="30">
        <f t="shared" si="0"/>
        <v>-0.40384615384615385</v>
      </c>
      <c r="H15" s="31">
        <f>(D15-F15)/F15</f>
        <v>-0.65459610027855153</v>
      </c>
      <c r="J15" s="24"/>
      <c r="K15" s="63"/>
      <c r="L15" s="26" t="s">
        <v>17</v>
      </c>
      <c r="M15" s="32">
        <f>SUM(M13:M14)</f>
        <v>332</v>
      </c>
      <c r="N15" s="197">
        <f>SUM(N13:N14)</f>
        <v>746</v>
      </c>
      <c r="O15" s="47">
        <f t="shared" si="2"/>
        <v>-0.55495978552278824</v>
      </c>
    </row>
    <row r="16" spans="1:15" s="20" customFormat="1" ht="19.5" customHeight="1">
      <c r="A16" s="24"/>
      <c r="B16" s="64" t="s">
        <v>32</v>
      </c>
      <c r="C16" s="50" t="s">
        <v>33</v>
      </c>
      <c r="D16" s="37">
        <v>18</v>
      </c>
      <c r="E16" s="38">
        <v>22</v>
      </c>
      <c r="F16" s="39">
        <v>46</v>
      </c>
      <c r="G16" s="40">
        <f t="shared" si="0"/>
        <v>-0.18181818181818182</v>
      </c>
      <c r="H16" s="41">
        <f>(D16-F16)/F16</f>
        <v>-0.60869565217391308</v>
      </c>
      <c r="J16" s="24"/>
      <c r="K16" s="35" t="s">
        <v>32</v>
      </c>
      <c r="L16" s="57" t="s">
        <v>33</v>
      </c>
      <c r="M16" s="51">
        <f>'[1]1월'!D16+'2월'!D16</f>
        <v>40</v>
      </c>
      <c r="N16" s="52">
        <v>106</v>
      </c>
      <c r="O16" s="58">
        <f t="shared" si="2"/>
        <v>-0.62264150943396224</v>
      </c>
    </row>
    <row r="17" spans="1:15" s="20" customFormat="1" ht="19.5" customHeight="1">
      <c r="A17" s="24"/>
      <c r="B17" s="63"/>
      <c r="C17" s="26" t="s">
        <v>17</v>
      </c>
      <c r="D17" s="44">
        <f>D16</f>
        <v>18</v>
      </c>
      <c r="E17" s="45">
        <v>22</v>
      </c>
      <c r="F17" s="46">
        <v>46</v>
      </c>
      <c r="G17" s="30">
        <f t="shared" si="0"/>
        <v>-0.18181818181818182</v>
      </c>
      <c r="H17" s="31">
        <f>(D17-F17)/F17</f>
        <v>-0.60869565217391308</v>
      </c>
      <c r="J17" s="24"/>
      <c r="K17" s="25"/>
      <c r="L17" s="26" t="s">
        <v>17</v>
      </c>
      <c r="M17" s="32">
        <f>SUM(M16)</f>
        <v>40</v>
      </c>
      <c r="N17" s="197">
        <f>SUM(N16)</f>
        <v>106</v>
      </c>
      <c r="O17" s="65">
        <f t="shared" si="2"/>
        <v>-0.62264150943396224</v>
      </c>
    </row>
    <row r="18" spans="1:15" s="20" customFormat="1" ht="19.5" customHeight="1">
      <c r="A18" s="66"/>
      <c r="B18" s="67" t="s">
        <v>34</v>
      </c>
      <c r="C18" s="50" t="s">
        <v>35</v>
      </c>
      <c r="D18" s="42" t="s">
        <v>29</v>
      </c>
      <c r="E18" s="68">
        <v>0</v>
      </c>
      <c r="F18" s="69">
        <v>27</v>
      </c>
      <c r="G18" s="40" t="s">
        <v>29</v>
      </c>
      <c r="H18" s="41" t="s">
        <v>29</v>
      </c>
      <c r="J18" s="70"/>
      <c r="K18" s="67" t="s">
        <v>34</v>
      </c>
      <c r="L18" s="50" t="s">
        <v>35</v>
      </c>
      <c r="M18" s="42" t="s">
        <v>29</v>
      </c>
      <c r="N18" s="71">
        <v>27</v>
      </c>
      <c r="O18" s="72" t="s">
        <v>29</v>
      </c>
    </row>
    <row r="19" spans="1:15" s="20" customFormat="1" ht="19.5" customHeight="1">
      <c r="A19" s="66"/>
      <c r="B19" s="73"/>
      <c r="C19" s="50" t="s">
        <v>36</v>
      </c>
      <c r="D19" s="42">
        <v>5</v>
      </c>
      <c r="E19" s="68">
        <v>0</v>
      </c>
      <c r="F19" s="69" t="s">
        <v>29</v>
      </c>
      <c r="G19" s="74" t="s">
        <v>29</v>
      </c>
      <c r="H19" s="41" t="s">
        <v>29</v>
      </c>
      <c r="J19" s="70"/>
      <c r="K19" s="73"/>
      <c r="L19" s="50" t="s">
        <v>36</v>
      </c>
      <c r="M19" s="51">
        <f>'[1]1월'!D19+'2월'!D19</f>
        <v>5</v>
      </c>
      <c r="N19" s="71" t="s">
        <v>29</v>
      </c>
      <c r="O19" s="72" t="s">
        <v>29</v>
      </c>
    </row>
    <row r="20" spans="1:15" s="20" customFormat="1" ht="19.5" customHeight="1">
      <c r="A20" s="66"/>
      <c r="B20" s="75"/>
      <c r="C20" s="26" t="s">
        <v>17</v>
      </c>
      <c r="D20" s="27">
        <f>SUM(D18:D19)</f>
        <v>5</v>
      </c>
      <c r="E20" s="28">
        <v>0</v>
      </c>
      <c r="F20" s="76">
        <v>27</v>
      </c>
      <c r="G20" s="30" t="s">
        <v>29</v>
      </c>
      <c r="H20" s="31" t="s">
        <v>29</v>
      </c>
      <c r="J20" s="70"/>
      <c r="K20" s="75"/>
      <c r="L20" s="26" t="s">
        <v>17</v>
      </c>
      <c r="M20" s="32">
        <f>SUM(M18:M19)</f>
        <v>5</v>
      </c>
      <c r="N20" s="197">
        <f>SUM(N18:N19)</f>
        <v>27</v>
      </c>
      <c r="O20" s="65">
        <f>(M20-N20)/N20</f>
        <v>-0.81481481481481477</v>
      </c>
    </row>
    <row r="21" spans="1:15" s="20" customFormat="1" ht="19.5" customHeight="1">
      <c r="A21" s="77" t="s">
        <v>37</v>
      </c>
      <c r="B21" s="78"/>
      <c r="C21" s="79"/>
      <c r="D21" s="80">
        <f>SUM(D6,D8,D10,D12,D15,D17,D20)</f>
        <v>4036</v>
      </c>
      <c r="E21" s="81">
        <v>5643</v>
      </c>
      <c r="F21" s="82">
        <v>7821</v>
      </c>
      <c r="G21" s="83">
        <f t="shared" si="0"/>
        <v>-0.28477760056707424</v>
      </c>
      <c r="H21" s="84">
        <f t="shared" ref="H21:H29" si="3">(D21-F21)/F21</f>
        <v>-0.48395345863700295</v>
      </c>
      <c r="J21" s="77" t="s">
        <v>37</v>
      </c>
      <c r="K21" s="85"/>
      <c r="L21" s="86"/>
      <c r="M21" s="80">
        <f>SUM(M20, M17,M15,M12,M10,M8,M6)</f>
        <v>9679</v>
      </c>
      <c r="N21" s="198">
        <f>SUM(N20, N17,N15,N12,N10,N8,N6)</f>
        <v>16522</v>
      </c>
      <c r="O21" s="87">
        <f t="shared" si="2"/>
        <v>-0.41417503934148409</v>
      </c>
    </row>
    <row r="22" spans="1:15" s="20" customFormat="1" ht="19.5" customHeight="1">
      <c r="A22" s="88" t="s">
        <v>38</v>
      </c>
      <c r="B22" s="89" t="s">
        <v>39</v>
      </c>
      <c r="C22" s="90"/>
      <c r="D22" s="60">
        <v>88</v>
      </c>
      <c r="E22" s="61">
        <v>151</v>
      </c>
      <c r="F22" s="39">
        <v>190</v>
      </c>
      <c r="G22" s="40">
        <f t="shared" si="0"/>
        <v>-0.41721854304635764</v>
      </c>
      <c r="H22" s="41">
        <f>(D22-F22)/F22</f>
        <v>-0.5368421052631579</v>
      </c>
      <c r="J22" s="88" t="s">
        <v>40</v>
      </c>
      <c r="K22" s="89" t="s">
        <v>39</v>
      </c>
      <c r="L22" s="90"/>
      <c r="M22" s="51">
        <f>'[1]1월'!D22+'2월'!D22</f>
        <v>239</v>
      </c>
      <c r="N22" s="52">
        <v>363</v>
      </c>
      <c r="O22" s="91">
        <f t="shared" si="2"/>
        <v>-0.3415977961432507</v>
      </c>
    </row>
    <row r="23" spans="1:15" s="20" customFormat="1" ht="19.5" customHeight="1">
      <c r="A23" s="24"/>
      <c r="B23" s="89" t="s">
        <v>41</v>
      </c>
      <c r="C23" s="90"/>
      <c r="D23" s="37">
        <v>365</v>
      </c>
      <c r="E23" s="38">
        <v>476</v>
      </c>
      <c r="F23" s="39">
        <v>597</v>
      </c>
      <c r="G23" s="40">
        <f t="shared" si="0"/>
        <v>-0.23319327731092437</v>
      </c>
      <c r="H23" s="41">
        <f t="shared" si="3"/>
        <v>-0.38860971524288107</v>
      </c>
      <c r="J23" s="24"/>
      <c r="K23" s="89" t="s">
        <v>41</v>
      </c>
      <c r="L23" s="90"/>
      <c r="M23" s="51">
        <f>'[1]1월'!D23+'2월'!D23</f>
        <v>841</v>
      </c>
      <c r="N23" s="52">
        <v>1306</v>
      </c>
      <c r="O23" s="91">
        <f t="shared" si="2"/>
        <v>-0.35604900459418071</v>
      </c>
    </row>
    <row r="24" spans="1:15" s="20" customFormat="1" ht="19.5" customHeight="1">
      <c r="A24" s="24"/>
      <c r="B24" s="89" t="s">
        <v>42</v>
      </c>
      <c r="C24" s="90"/>
      <c r="D24" s="37">
        <v>739</v>
      </c>
      <c r="E24" s="38">
        <v>987</v>
      </c>
      <c r="F24" s="39">
        <v>1740</v>
      </c>
      <c r="G24" s="40">
        <f t="shared" si="0"/>
        <v>-0.25126646403242148</v>
      </c>
      <c r="H24" s="41">
        <f t="shared" si="3"/>
        <v>-0.57528735632183903</v>
      </c>
      <c r="J24" s="24"/>
      <c r="K24" s="89" t="s">
        <v>42</v>
      </c>
      <c r="L24" s="90"/>
      <c r="M24" s="51">
        <f>'[1]1월'!D24+'2월'!D24</f>
        <v>1726</v>
      </c>
      <c r="N24" s="52">
        <v>3176</v>
      </c>
      <c r="O24" s="91">
        <f t="shared" si="2"/>
        <v>-0.45654911838790935</v>
      </c>
    </row>
    <row r="25" spans="1:15" s="92" customFormat="1" ht="19.5" customHeight="1">
      <c r="A25" s="77" t="s">
        <v>43</v>
      </c>
      <c r="B25" s="78"/>
      <c r="C25" s="79"/>
      <c r="D25" s="80">
        <f>SUM(D22:D24)</f>
        <v>1192</v>
      </c>
      <c r="E25" s="81">
        <v>1614</v>
      </c>
      <c r="F25" s="82">
        <v>2527</v>
      </c>
      <c r="G25" s="83">
        <f t="shared" si="0"/>
        <v>-0.26146220570012391</v>
      </c>
      <c r="H25" s="84">
        <f t="shared" si="3"/>
        <v>-0.52829442026117923</v>
      </c>
      <c r="J25" s="77" t="s">
        <v>43</v>
      </c>
      <c r="K25" s="85"/>
      <c r="L25" s="86"/>
      <c r="M25" s="80">
        <f>SUM(M22:M24)</f>
        <v>2806</v>
      </c>
      <c r="N25" s="198">
        <f>SUM(N22:N24)</f>
        <v>4845</v>
      </c>
      <c r="O25" s="87">
        <f t="shared" si="2"/>
        <v>-0.42084623323013415</v>
      </c>
    </row>
    <row r="26" spans="1:15" s="20" customFormat="1" ht="19.5" customHeight="1">
      <c r="A26" s="94" t="s">
        <v>44</v>
      </c>
      <c r="B26" s="95" t="s">
        <v>45</v>
      </c>
      <c r="C26" s="96"/>
      <c r="D26" s="97">
        <v>300</v>
      </c>
      <c r="E26" s="38">
        <v>313</v>
      </c>
      <c r="F26" s="39">
        <v>407</v>
      </c>
      <c r="G26" s="40">
        <f t="shared" si="0"/>
        <v>-4.1533546325878593E-2</v>
      </c>
      <c r="H26" s="41">
        <f t="shared" si="3"/>
        <v>-0.26289926289926291</v>
      </c>
      <c r="J26" s="94" t="s">
        <v>44</v>
      </c>
      <c r="K26" s="89" t="s">
        <v>46</v>
      </c>
      <c r="L26" s="90"/>
      <c r="M26" s="51">
        <f>'[1]1월'!D26+'2월'!D26</f>
        <v>613</v>
      </c>
      <c r="N26" s="52">
        <v>729</v>
      </c>
      <c r="O26" s="53">
        <f t="shared" si="2"/>
        <v>-0.15912208504801098</v>
      </c>
    </row>
    <row r="27" spans="1:15" s="20" customFormat="1" ht="19.5" customHeight="1">
      <c r="A27" s="24"/>
      <c r="B27" s="89" t="s">
        <v>47</v>
      </c>
      <c r="C27" s="90"/>
      <c r="D27" s="37">
        <v>276</v>
      </c>
      <c r="E27" s="38">
        <v>274</v>
      </c>
      <c r="F27" s="39">
        <v>472</v>
      </c>
      <c r="G27" s="40">
        <f t="shared" si="0"/>
        <v>7.2992700729927005E-3</v>
      </c>
      <c r="H27" s="41">
        <f t="shared" si="3"/>
        <v>-0.4152542372881356</v>
      </c>
      <c r="J27" s="24"/>
      <c r="K27" s="98" t="s">
        <v>48</v>
      </c>
      <c r="L27" s="99"/>
      <c r="M27" s="51">
        <f>'[1]1월'!D27+'2월'!D27</f>
        <v>550</v>
      </c>
      <c r="N27" s="52">
        <v>765</v>
      </c>
      <c r="O27" s="53">
        <f t="shared" si="2"/>
        <v>-0.28104575163398693</v>
      </c>
    </row>
    <row r="28" spans="1:15" s="20" customFormat="1" ht="19.5" customHeight="1" thickBot="1">
      <c r="A28" s="100" t="s">
        <v>49</v>
      </c>
      <c r="B28" s="101"/>
      <c r="C28" s="102"/>
      <c r="D28" s="103">
        <f>SUM(D26:D27)</f>
        <v>576</v>
      </c>
      <c r="E28" s="104">
        <v>587</v>
      </c>
      <c r="F28" s="105">
        <v>879</v>
      </c>
      <c r="G28" s="106">
        <f t="shared" si="0"/>
        <v>-1.8739352640545145E-2</v>
      </c>
      <c r="H28" s="107">
        <f t="shared" si="3"/>
        <v>-0.34470989761092152</v>
      </c>
      <c r="J28" s="77" t="s">
        <v>49</v>
      </c>
      <c r="K28" s="85"/>
      <c r="L28" s="86"/>
      <c r="M28" s="103">
        <f>SUM(M26:M27)</f>
        <v>1163</v>
      </c>
      <c r="N28" s="199">
        <f>SUM(N26:N27)</f>
        <v>1494</v>
      </c>
      <c r="O28" s="108">
        <f t="shared" si="2"/>
        <v>-0.22155287817938421</v>
      </c>
    </row>
    <row r="29" spans="1:15" s="92" customFormat="1" ht="19.5" customHeight="1" thickBot="1">
      <c r="A29" s="109" t="s">
        <v>50</v>
      </c>
      <c r="B29" s="110"/>
      <c r="C29" s="111"/>
      <c r="D29" s="112">
        <f>SUM(D28,D25,D21)</f>
        <v>5804</v>
      </c>
      <c r="E29" s="113">
        <v>7844</v>
      </c>
      <c r="F29" s="114">
        <v>11227</v>
      </c>
      <c r="G29" s="115">
        <f t="shared" si="0"/>
        <v>-0.26007139214686387</v>
      </c>
      <c r="H29" s="116">
        <f t="shared" si="3"/>
        <v>-0.48303197648525875</v>
      </c>
      <c r="J29" s="109" t="s">
        <v>51</v>
      </c>
      <c r="K29" s="110"/>
      <c r="L29" s="111"/>
      <c r="M29" s="112">
        <f>SUM(M28,M25,M21)</f>
        <v>13648</v>
      </c>
      <c r="N29" s="114">
        <v>22870</v>
      </c>
      <c r="O29" s="117">
        <f t="shared" si="2"/>
        <v>-0.40323567993003934</v>
      </c>
    </row>
    <row r="30" spans="1:15" s="123" customFormat="1" ht="20.100000000000001" customHeight="1">
      <c r="A30" s="118"/>
      <c r="B30" s="119"/>
      <c r="C30" s="119"/>
      <c r="D30" s="120"/>
      <c r="E30" s="121"/>
      <c r="F30" s="118"/>
      <c r="G30" s="119"/>
      <c r="H30" s="119"/>
      <c r="I30" s="120"/>
      <c r="J30" s="118"/>
      <c r="K30" s="118"/>
      <c r="L30" s="118"/>
      <c r="M30" s="118"/>
      <c r="N30" s="118"/>
      <c r="O30" s="122"/>
    </row>
    <row r="31" spans="1:15" s="123" customFormat="1" ht="11.25" customHeight="1">
      <c r="A31" s="124"/>
      <c r="B31" s="124"/>
      <c r="C31" s="124"/>
      <c r="D31" s="124"/>
      <c r="E31" s="121"/>
      <c r="F31" s="121"/>
      <c r="G31" s="122"/>
      <c r="H31" s="125"/>
      <c r="J31" s="126"/>
      <c r="K31" s="120"/>
      <c r="L31" s="120"/>
      <c r="M31" s="120"/>
      <c r="N31" s="121"/>
      <c r="O31" s="122"/>
    </row>
    <row r="32" spans="1:15" s="123" customFormat="1" ht="15.75" customHeight="1">
      <c r="A32" s="124"/>
      <c r="B32" s="124"/>
      <c r="C32" s="124"/>
      <c r="D32" s="124"/>
      <c r="E32" s="121"/>
      <c r="F32" s="121"/>
      <c r="G32" s="122"/>
      <c r="H32" s="125"/>
      <c r="J32" s="124"/>
      <c r="K32" s="124"/>
      <c r="L32" s="124"/>
      <c r="M32" s="127"/>
      <c r="N32" s="121"/>
      <c r="O32" s="122"/>
    </row>
    <row r="33" spans="1:16" s="20" customFormat="1" ht="21" customHeight="1" thickBot="1">
      <c r="A33" s="128" t="s">
        <v>52</v>
      </c>
      <c r="B33" s="129"/>
      <c r="C33" s="129"/>
      <c r="D33" s="48"/>
      <c r="E33" s="48"/>
      <c r="F33" s="48"/>
      <c r="G33" s="125"/>
      <c r="H33" s="125"/>
      <c r="J33" s="128" t="s">
        <v>52</v>
      </c>
      <c r="K33" s="129"/>
      <c r="L33" s="129"/>
      <c r="M33" s="48"/>
      <c r="N33" s="48"/>
      <c r="O33" s="125"/>
    </row>
    <row r="34" spans="1:16" s="20" customFormat="1" ht="19.5" customHeight="1">
      <c r="A34" s="12" t="s">
        <v>53</v>
      </c>
      <c r="B34" s="130" t="s">
        <v>54</v>
      </c>
      <c r="C34" s="131"/>
      <c r="D34" s="132">
        <v>6812</v>
      </c>
      <c r="E34" s="133">
        <v>9621</v>
      </c>
      <c r="F34" s="134">
        <v>10984</v>
      </c>
      <c r="G34" s="135">
        <f t="shared" ref="G34:G39" si="4">(D34-E34)/E34</f>
        <v>-0.29196549215258288</v>
      </c>
      <c r="H34" s="136">
        <f t="shared" ref="H34:H39" si="5">(D34-F34)/F34</f>
        <v>-0.37982520029133282</v>
      </c>
      <c r="J34" s="12" t="s">
        <v>55</v>
      </c>
      <c r="K34" s="130" t="s">
        <v>56</v>
      </c>
      <c r="L34" s="137"/>
      <c r="M34" s="138">
        <f>'[1]1월'!D34+'2월'!D34</f>
        <v>16433</v>
      </c>
      <c r="N34" s="139">
        <v>21527</v>
      </c>
      <c r="O34" s="140">
        <f t="shared" ref="O34:O39" si="6">(M34-N34)/N34</f>
        <v>-0.23663306545268734</v>
      </c>
      <c r="P34" s="48"/>
    </row>
    <row r="35" spans="1:16" s="20" customFormat="1" ht="19.5" customHeight="1">
      <c r="A35" s="24"/>
      <c r="B35" s="141" t="s">
        <v>57</v>
      </c>
      <c r="C35" s="89"/>
      <c r="D35" s="142">
        <v>701</v>
      </c>
      <c r="E35" s="143">
        <v>393</v>
      </c>
      <c r="F35" s="144">
        <v>287</v>
      </c>
      <c r="G35" s="40">
        <f t="shared" si="4"/>
        <v>0.78371501272264632</v>
      </c>
      <c r="H35" s="41">
        <f t="shared" si="5"/>
        <v>1.4425087108013936</v>
      </c>
      <c r="J35" s="24"/>
      <c r="K35" s="141" t="s">
        <v>58</v>
      </c>
      <c r="L35" s="145"/>
      <c r="M35" s="51">
        <f>'[1]1월'!D35+'2월'!D35</f>
        <v>1094</v>
      </c>
      <c r="N35" s="52">
        <v>583</v>
      </c>
      <c r="O35" s="53">
        <f t="shared" si="6"/>
        <v>0.87650085763293306</v>
      </c>
      <c r="P35" s="48"/>
    </row>
    <row r="36" spans="1:16" s="20" customFormat="1" ht="19.5" customHeight="1">
      <c r="A36" s="24"/>
      <c r="B36" s="141" t="s">
        <v>59</v>
      </c>
      <c r="C36" s="89"/>
      <c r="D36" s="142">
        <v>2120</v>
      </c>
      <c r="E36" s="143">
        <v>796</v>
      </c>
      <c r="F36" s="144">
        <v>688</v>
      </c>
      <c r="G36" s="40">
        <f t="shared" si="4"/>
        <v>1.6633165829145728</v>
      </c>
      <c r="H36" s="41">
        <f t="shared" si="5"/>
        <v>2.0813953488372094</v>
      </c>
      <c r="J36" s="24"/>
      <c r="K36" s="141" t="s">
        <v>60</v>
      </c>
      <c r="L36" s="145"/>
      <c r="M36" s="42">
        <f>'[1]1월'!D36+'2월'!D36</f>
        <v>2916</v>
      </c>
      <c r="N36" s="43">
        <v>1196</v>
      </c>
      <c r="O36" s="53">
        <f t="shared" si="6"/>
        <v>1.4381270903010033</v>
      </c>
      <c r="P36" s="48"/>
    </row>
    <row r="37" spans="1:16" s="20" customFormat="1" ht="19.5" customHeight="1">
      <c r="A37" s="24"/>
      <c r="B37" s="141" t="s">
        <v>38</v>
      </c>
      <c r="C37" s="89"/>
      <c r="D37" s="142">
        <v>20537</v>
      </c>
      <c r="E37" s="143">
        <v>23013</v>
      </c>
      <c r="F37" s="144">
        <v>21741</v>
      </c>
      <c r="G37" s="40">
        <f t="shared" si="4"/>
        <v>-0.10759136140442359</v>
      </c>
      <c r="H37" s="41">
        <f t="shared" si="5"/>
        <v>-5.537923738558484E-2</v>
      </c>
      <c r="J37" s="24"/>
      <c r="K37" s="141" t="s">
        <v>61</v>
      </c>
      <c r="L37" s="145"/>
      <c r="M37" s="42">
        <f>'[1]1월'!D37+'2월'!D37</f>
        <v>43550</v>
      </c>
      <c r="N37" s="43">
        <v>44993</v>
      </c>
      <c r="O37" s="53">
        <f t="shared" si="6"/>
        <v>-3.2071655590869691E-2</v>
      </c>
      <c r="P37" s="48"/>
    </row>
    <row r="38" spans="1:16" s="20" customFormat="1" ht="19.5" customHeight="1" thickBot="1">
      <c r="A38" s="146"/>
      <c r="B38" s="147" t="s">
        <v>62</v>
      </c>
      <c r="C38" s="148"/>
      <c r="D38" s="142">
        <v>751</v>
      </c>
      <c r="E38" s="149">
        <v>734</v>
      </c>
      <c r="F38" s="150">
        <v>439</v>
      </c>
      <c r="G38" s="40">
        <f t="shared" si="4"/>
        <v>2.316076294277929E-2</v>
      </c>
      <c r="H38" s="151">
        <f t="shared" si="5"/>
        <v>0.71070615034168561</v>
      </c>
      <c r="J38" s="146"/>
      <c r="K38" s="147" t="s">
        <v>63</v>
      </c>
      <c r="L38" s="152"/>
      <c r="M38" s="153">
        <f>'[1]1월'!D38+'2월'!D38</f>
        <v>1485</v>
      </c>
      <c r="N38" s="154">
        <v>1039</v>
      </c>
      <c r="O38" s="53">
        <f t="shared" si="6"/>
        <v>0.42925890279114531</v>
      </c>
      <c r="P38" s="48"/>
    </row>
    <row r="39" spans="1:16" s="20" customFormat="1" ht="19.5" customHeight="1" thickBot="1">
      <c r="A39" s="109" t="s">
        <v>64</v>
      </c>
      <c r="B39" s="110"/>
      <c r="C39" s="110"/>
      <c r="D39" s="112">
        <f>SUM(D34:D38)</f>
        <v>30921</v>
      </c>
      <c r="E39" s="112">
        <v>34557</v>
      </c>
      <c r="F39" s="114">
        <v>34139</v>
      </c>
      <c r="G39" s="155">
        <f t="shared" si="4"/>
        <v>-0.10521746679399253</v>
      </c>
      <c r="H39" s="116">
        <f t="shared" si="5"/>
        <v>-9.4261694835818269E-2</v>
      </c>
      <c r="I39" s="156"/>
      <c r="J39" s="157" t="s">
        <v>64</v>
      </c>
      <c r="K39" s="158"/>
      <c r="L39" s="158"/>
      <c r="M39" s="159">
        <f>SUM(M34:M38)</f>
        <v>65478</v>
      </c>
      <c r="N39" s="159">
        <v>69338</v>
      </c>
      <c r="O39" s="115">
        <f t="shared" si="6"/>
        <v>-5.5669329948945745E-2</v>
      </c>
      <c r="P39" s="156"/>
    </row>
    <row r="40" spans="1:16" s="34" customFormat="1" ht="19.5" customHeight="1" thickBot="1">
      <c r="A40" s="160"/>
      <c r="B40" s="160"/>
      <c r="C40" s="160"/>
      <c r="D40" s="161"/>
      <c r="E40" s="161"/>
      <c r="F40" s="161"/>
      <c r="G40" s="162"/>
      <c r="H40" s="125"/>
      <c r="J40" s="163"/>
      <c r="K40" s="164"/>
      <c r="L40" s="164"/>
      <c r="M40" s="165"/>
      <c r="N40" s="165"/>
      <c r="O40" s="166"/>
    </row>
    <row r="41" spans="1:16" s="20" customFormat="1" ht="19.5" customHeight="1" thickBot="1">
      <c r="A41" s="167" t="s">
        <v>65</v>
      </c>
      <c r="B41" s="168"/>
      <c r="C41" s="169"/>
      <c r="D41" s="170">
        <f>SUM(D29,D39)</f>
        <v>36725</v>
      </c>
      <c r="E41" s="170">
        <f t="shared" ref="E41:F41" si="7">SUM(E29,E39)</f>
        <v>42401</v>
      </c>
      <c r="F41" s="170">
        <f t="shared" si="7"/>
        <v>45366</v>
      </c>
      <c r="G41" s="171">
        <f>(D41-E41)/E41</f>
        <v>-0.1338647673403929</v>
      </c>
      <c r="H41" s="172">
        <f>(D41-F41)/F41</f>
        <v>-0.19047304148481242</v>
      </c>
      <c r="J41" s="167" t="s">
        <v>66</v>
      </c>
      <c r="K41" s="168"/>
      <c r="L41" s="169"/>
      <c r="M41" s="170">
        <f>SUM(M29,M39)</f>
        <v>79126</v>
      </c>
      <c r="N41" s="173">
        <v>92208</v>
      </c>
      <c r="O41" s="174">
        <f>(M41-N41)/N41</f>
        <v>-0.14187489154954017</v>
      </c>
    </row>
    <row r="42" spans="1:16" s="34" customFormat="1" ht="19.5" customHeight="1">
      <c r="A42" s="175"/>
      <c r="B42" s="175"/>
      <c r="C42" s="175"/>
      <c r="D42" s="176"/>
      <c r="E42" s="176"/>
      <c r="F42" s="176"/>
      <c r="G42" s="177"/>
      <c r="H42" s="178"/>
      <c r="J42" s="129"/>
      <c r="K42" s="129"/>
      <c r="L42" s="129"/>
      <c r="M42" s="48"/>
      <c r="N42" s="48"/>
      <c r="O42" s="125"/>
    </row>
    <row r="43" spans="1:16" s="34" customFormat="1" ht="19.5" customHeight="1" thickBot="1">
      <c r="A43" s="123" t="s">
        <v>67</v>
      </c>
      <c r="B43" s="179"/>
      <c r="C43" s="179"/>
      <c r="D43" s="121"/>
      <c r="E43" s="121"/>
      <c r="F43" s="121"/>
      <c r="G43" s="180"/>
      <c r="H43" s="181"/>
      <c r="J43" s="123" t="s">
        <v>67</v>
      </c>
      <c r="K43" s="179"/>
      <c r="L43" s="182"/>
      <c r="M43" s="183"/>
      <c r="N43" s="183"/>
      <c r="O43" s="184"/>
    </row>
    <row r="44" spans="1:16" s="20" customFormat="1" ht="19.5" customHeight="1" thickBot="1">
      <c r="A44" s="185" t="s">
        <v>68</v>
      </c>
      <c r="B44" s="186"/>
      <c r="C44" s="187"/>
      <c r="D44" s="188">
        <v>29389</v>
      </c>
      <c r="E44" s="188">
        <v>40074</v>
      </c>
      <c r="F44" s="189">
        <v>48825</v>
      </c>
      <c r="G44" s="190">
        <f>(D44-E44)/E44</f>
        <v>-0.26663173129710038</v>
      </c>
      <c r="H44" s="191">
        <f>(D44-F44)/F44</f>
        <v>-0.39807475678443421</v>
      </c>
      <c r="J44" s="185" t="s">
        <v>69</v>
      </c>
      <c r="K44" s="186"/>
      <c r="L44" s="187"/>
      <c r="M44" s="192">
        <f>'[1]1월'!D44+'2월'!D44</f>
        <v>69463</v>
      </c>
      <c r="N44" s="192">
        <v>111462</v>
      </c>
      <c r="O44" s="190">
        <f>(M44-N44)/N44</f>
        <v>-0.37680106224542892</v>
      </c>
    </row>
    <row r="45" spans="1:16" s="20" customFormat="1" ht="21.75" customHeight="1">
      <c r="A45" s="119"/>
      <c r="B45" s="119"/>
      <c r="C45" s="119"/>
      <c r="D45" s="119"/>
      <c r="J45" s="193"/>
      <c r="K45" s="194"/>
      <c r="L45" s="194"/>
      <c r="M45" s="194"/>
      <c r="N45" s="194"/>
      <c r="O45" s="194"/>
    </row>
    <row r="46" spans="1:16" s="92" customFormat="1" ht="18" customHeight="1">
      <c r="A46" s="193"/>
      <c r="J46" s="195"/>
      <c r="K46" s="194"/>
      <c r="L46" s="194"/>
      <c r="M46" s="194"/>
      <c r="N46" s="194"/>
      <c r="O46" s="194"/>
    </row>
    <row r="47" spans="1:16" s="92" customFormat="1" ht="18" customHeight="1">
      <c r="A47" s="195"/>
      <c r="G47" s="93"/>
      <c r="J47" s="194"/>
      <c r="K47" s="194"/>
      <c r="L47" s="194"/>
      <c r="M47" s="194"/>
      <c r="N47" s="194"/>
      <c r="O47" s="194"/>
    </row>
    <row r="48" spans="1:16" s="92" customFormat="1" ht="18" customHeight="1">
      <c r="J48" s="196"/>
      <c r="K48" s="194"/>
      <c r="L48" s="196"/>
      <c r="M48" s="196"/>
      <c r="N48" s="196"/>
      <c r="O48" s="196"/>
    </row>
    <row r="49" spans="10:15" s="20" customFormat="1" ht="18" customHeight="1">
      <c r="J49" s="196"/>
      <c r="K49" s="194"/>
      <c r="L49" s="196"/>
      <c r="M49" s="196"/>
      <c r="N49" s="196"/>
      <c r="O49" s="196"/>
    </row>
    <row r="50" spans="10:15" s="20" customFormat="1" ht="15.75" customHeight="1">
      <c r="J50" s="196"/>
      <c r="K50" s="194"/>
      <c r="L50" s="196"/>
      <c r="M50" s="196"/>
      <c r="N50" s="196"/>
      <c r="O50" s="196"/>
    </row>
    <row r="51" spans="10:15" s="20" customFormat="1" ht="15.75" customHeight="1">
      <c r="J51" s="196"/>
      <c r="K51" s="196"/>
      <c r="L51" s="196"/>
      <c r="M51" s="196"/>
      <c r="N51" s="196"/>
      <c r="O51" s="196"/>
    </row>
    <row r="52" spans="10:15" s="20" customFormat="1" ht="15.75" customHeight="1">
      <c r="J52" s="196"/>
      <c r="K52" s="196"/>
      <c r="L52" s="196"/>
      <c r="M52" s="196"/>
      <c r="N52" s="196"/>
      <c r="O52" s="196"/>
    </row>
    <row r="53" spans="10:15" s="20" customFormat="1" ht="15.75" customHeight="1">
      <c r="J53" s="196"/>
      <c r="K53" s="196"/>
      <c r="L53" s="196"/>
      <c r="M53" s="196"/>
      <c r="N53" s="196"/>
      <c r="O53" s="196"/>
    </row>
    <row r="54" spans="10:15" s="20" customFormat="1" ht="15.75" customHeight="1">
      <c r="J54" s="196"/>
      <c r="K54" s="196"/>
      <c r="L54" s="196"/>
      <c r="M54" s="196"/>
      <c r="N54" s="196"/>
      <c r="O54" s="196"/>
    </row>
    <row r="55" spans="10:15" s="20" customFormat="1" ht="15.75" customHeight="1">
      <c r="J55" s="196"/>
      <c r="K55" s="196"/>
      <c r="L55" s="196"/>
      <c r="M55" s="196"/>
      <c r="N55" s="196"/>
      <c r="O55" s="196"/>
    </row>
    <row r="56" spans="10:15" s="20" customFormat="1" ht="15.75" customHeight="1">
      <c r="J56" s="196"/>
      <c r="K56" s="196"/>
      <c r="L56" s="196"/>
      <c r="M56" s="196"/>
      <c r="N56" s="196"/>
      <c r="O56" s="196"/>
    </row>
    <row r="57" spans="10:15" s="20" customFormat="1" ht="15.75" customHeight="1">
      <c r="J57" s="196"/>
      <c r="K57" s="196"/>
      <c r="L57" s="196"/>
      <c r="M57" s="196"/>
      <c r="N57" s="196"/>
      <c r="O57" s="196"/>
    </row>
    <row r="58" spans="10:15" s="20" customFormat="1" ht="15.75" customHeight="1">
      <c r="J58" s="196"/>
      <c r="K58" s="196"/>
      <c r="L58" s="196"/>
      <c r="M58" s="196"/>
      <c r="N58" s="196"/>
      <c r="O58" s="196"/>
    </row>
    <row r="59" spans="10:15" s="20" customFormat="1" ht="15.75" customHeight="1">
      <c r="J59" s="196"/>
      <c r="K59" s="196"/>
      <c r="L59" s="196"/>
      <c r="M59" s="196"/>
      <c r="N59" s="196"/>
      <c r="O59" s="196"/>
    </row>
    <row r="60" spans="10:15" s="20" customFormat="1" ht="15.75" customHeight="1">
      <c r="J60" s="196"/>
      <c r="K60" s="196"/>
      <c r="L60" s="196"/>
      <c r="M60" s="196"/>
      <c r="N60" s="196"/>
      <c r="O60" s="196"/>
    </row>
    <row r="61" spans="10:15" s="20" customFormat="1" ht="15.75" customHeight="1">
      <c r="J61" s="196"/>
      <c r="K61" s="196"/>
      <c r="L61" s="196"/>
      <c r="M61" s="196"/>
      <c r="N61" s="196"/>
      <c r="O61" s="196"/>
    </row>
    <row r="62" spans="10:15" s="20" customFormat="1" ht="15.75" customHeight="1">
      <c r="J62" s="196"/>
      <c r="K62" s="196"/>
      <c r="L62" s="196"/>
      <c r="M62" s="196"/>
      <c r="N62" s="196"/>
      <c r="O62" s="196"/>
    </row>
    <row r="63" spans="10:15" s="20" customFormat="1" ht="15.75" customHeight="1">
      <c r="J63" s="196"/>
      <c r="K63" s="196"/>
      <c r="L63" s="196"/>
      <c r="M63" s="196"/>
      <c r="N63" s="196"/>
      <c r="O63" s="196"/>
    </row>
    <row r="64" spans="10:15" s="20" customFormat="1" ht="15.75" customHeight="1">
      <c r="J64" s="196"/>
      <c r="K64" s="196"/>
      <c r="L64" s="196"/>
      <c r="M64" s="196"/>
      <c r="N64" s="196"/>
      <c r="O64" s="196"/>
    </row>
    <row r="65" spans="10:15" s="20" customFormat="1" ht="15.75" customHeight="1">
      <c r="J65" s="196"/>
      <c r="K65" s="196"/>
      <c r="L65" s="196"/>
      <c r="M65" s="196"/>
      <c r="N65" s="196"/>
      <c r="O65" s="196"/>
    </row>
    <row r="66" spans="10:15" s="20" customFormat="1" ht="15.75" customHeight="1">
      <c r="J66" s="196"/>
      <c r="K66" s="196"/>
      <c r="L66" s="196"/>
      <c r="M66" s="196"/>
      <c r="N66" s="196"/>
      <c r="O66" s="196"/>
    </row>
    <row r="67" spans="10:15" s="20" customFormat="1" ht="15.75" customHeight="1">
      <c r="J67" s="196"/>
      <c r="K67" s="196"/>
      <c r="L67" s="196"/>
      <c r="M67" s="196"/>
      <c r="N67" s="196"/>
      <c r="O67" s="196"/>
    </row>
    <row r="68" spans="10:15" s="20" customFormat="1" ht="15.75" customHeight="1">
      <c r="J68" s="196"/>
      <c r="K68" s="196"/>
      <c r="L68" s="196"/>
      <c r="M68" s="196"/>
      <c r="N68" s="196"/>
      <c r="O68" s="196"/>
    </row>
    <row r="69" spans="10:15" s="20" customFormat="1" ht="15.75" customHeight="1">
      <c r="J69" s="196"/>
      <c r="K69" s="196"/>
      <c r="L69" s="196"/>
      <c r="M69" s="196"/>
      <c r="N69" s="196"/>
      <c r="O69" s="196"/>
    </row>
    <row r="70" spans="10:15" s="20" customFormat="1" ht="15.75" customHeight="1">
      <c r="J70" s="196"/>
      <c r="K70" s="196"/>
      <c r="L70" s="196"/>
      <c r="M70" s="196"/>
      <c r="N70" s="196"/>
      <c r="O70" s="196"/>
    </row>
    <row r="71" spans="10:15" s="20" customFormat="1" ht="15.75" customHeight="1">
      <c r="J71" s="196"/>
      <c r="K71" s="196"/>
      <c r="L71" s="196"/>
      <c r="M71" s="196"/>
      <c r="N71" s="196"/>
      <c r="O71" s="196"/>
    </row>
    <row r="72" spans="10:15" s="20" customFormat="1" ht="15.75" customHeight="1">
      <c r="J72" s="196"/>
      <c r="K72" s="196"/>
      <c r="L72" s="196"/>
      <c r="M72" s="196"/>
      <c r="N72" s="196"/>
      <c r="O72" s="196"/>
    </row>
    <row r="73" spans="10:15" s="20" customFormat="1" ht="15.75" customHeight="1">
      <c r="J73" s="196"/>
      <c r="K73" s="196"/>
      <c r="L73" s="196"/>
      <c r="M73" s="196"/>
      <c r="N73" s="196"/>
      <c r="O73" s="196"/>
    </row>
    <row r="74" spans="10:15" s="20" customFormat="1" ht="15.75" customHeight="1">
      <c r="J74" s="196"/>
      <c r="K74" s="196"/>
      <c r="L74" s="196"/>
      <c r="M74" s="196"/>
      <c r="N74" s="196"/>
      <c r="O74" s="196"/>
    </row>
    <row r="75" spans="10:15" s="20" customFormat="1" ht="15.75" customHeight="1">
      <c r="J75" s="196"/>
      <c r="K75" s="196"/>
      <c r="L75" s="196"/>
      <c r="M75" s="196"/>
      <c r="N75" s="196"/>
      <c r="O75" s="196"/>
    </row>
    <row r="76" spans="10:15" s="20" customFormat="1" ht="15.75" customHeight="1">
      <c r="J76" s="196"/>
      <c r="K76" s="196"/>
      <c r="L76" s="196"/>
      <c r="M76" s="196"/>
      <c r="N76" s="196"/>
      <c r="O76" s="196"/>
    </row>
    <row r="77" spans="10:15" s="20" customFormat="1" ht="15.75" customHeight="1">
      <c r="J77" s="196"/>
      <c r="K77" s="196"/>
      <c r="L77" s="196"/>
      <c r="M77" s="196"/>
      <c r="N77" s="196"/>
      <c r="O77" s="196"/>
    </row>
    <row r="78" spans="10:15" s="20" customFormat="1" ht="15.75" customHeight="1">
      <c r="J78" s="196"/>
      <c r="K78" s="196"/>
      <c r="L78" s="196"/>
      <c r="M78" s="196"/>
      <c r="N78" s="196"/>
      <c r="O78" s="196"/>
    </row>
    <row r="79" spans="10:15" s="20" customFormat="1" ht="15.75" customHeight="1">
      <c r="J79" s="196"/>
      <c r="K79" s="196"/>
      <c r="L79" s="196"/>
      <c r="M79" s="196"/>
      <c r="N79" s="196"/>
      <c r="O79" s="196"/>
    </row>
    <row r="80" spans="10:15" s="20" customFormat="1" ht="15.75" customHeight="1">
      <c r="J80" s="196"/>
      <c r="K80" s="196"/>
      <c r="L80" s="196"/>
      <c r="M80" s="196"/>
      <c r="N80" s="196"/>
      <c r="O80" s="196"/>
    </row>
    <row r="81" spans="10:15" s="20" customFormat="1" ht="15.75" customHeight="1">
      <c r="J81" s="196"/>
      <c r="K81" s="196"/>
      <c r="L81" s="196"/>
      <c r="M81" s="196"/>
      <c r="N81" s="196"/>
      <c r="O81" s="196"/>
    </row>
    <row r="82" spans="10:15" ht="15.75" customHeight="1">
      <c r="J82" s="196"/>
      <c r="K82" s="196"/>
      <c r="L82" s="196"/>
      <c r="M82" s="196"/>
      <c r="N82" s="196"/>
      <c r="O82" s="196"/>
    </row>
  </sheetData>
  <mergeCells count="56">
    <mergeCell ref="A41:C41"/>
    <mergeCell ref="J41:L41"/>
    <mergeCell ref="A44:C44"/>
    <mergeCell ref="J44:L44"/>
    <mergeCell ref="A45:D45"/>
    <mergeCell ref="B38:C38"/>
    <mergeCell ref="K38:L38"/>
    <mergeCell ref="A39:C39"/>
    <mergeCell ref="J39:L39"/>
    <mergeCell ref="B36:C36"/>
    <mergeCell ref="K36:L36"/>
    <mergeCell ref="B37:C37"/>
    <mergeCell ref="K37:L37"/>
    <mergeCell ref="J31:M31"/>
    <mergeCell ref="A34:A38"/>
    <mergeCell ref="B34:C34"/>
    <mergeCell ref="J34:J38"/>
    <mergeCell ref="K34:L34"/>
    <mergeCell ref="B35:C35"/>
    <mergeCell ref="K35:L35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5:A17"/>
    <mergeCell ref="J5:J17"/>
    <mergeCell ref="B13:B14"/>
    <mergeCell ref="B18:B20"/>
    <mergeCell ref="K18:K20"/>
    <mergeCell ref="A21:C21"/>
    <mergeCell ref="J21:L21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2018-03-02T02:40:16Z</dcterms:created>
  <dcterms:modified xsi:type="dcterms:W3CDTF">2018-03-02T02:41:21Z</dcterms:modified>
</cp:coreProperties>
</file>